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05" yWindow="-105" windowWidth="20730" windowHeight="11760" activeTab="2"/>
  </bookViews>
  <sheets>
    <sheet name="教授" sheetId="1" r:id="rId1"/>
    <sheet name="辅导员教授" sheetId="63" r:id="rId2"/>
    <sheet name="副教授" sheetId="58" r:id="rId3"/>
    <sheet name="副教授辅导员" sheetId="60" r:id="rId4"/>
    <sheet name="讲师" sheetId="59" r:id="rId5"/>
    <sheet name="辅导员讲师" sheetId="61" r:id="rId6"/>
    <sheet name="空岗范围内申报教育管理中级" sheetId="62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58" l="1"/>
  <c r="M44" i="58"/>
  <c r="N44" i="58"/>
  <c r="P44" i="58"/>
  <c r="AF44" i="58"/>
  <c r="W44" i="58"/>
  <c r="Z44" i="58"/>
  <c r="AB44" i="58"/>
  <c r="E20" i="59"/>
  <c r="M20" i="59"/>
  <c r="N20" i="59"/>
  <c r="AE20" i="59"/>
  <c r="AA20" i="59"/>
  <c r="T14" i="61"/>
  <c r="M14" i="61"/>
  <c r="O14" i="61" l="1"/>
  <c r="X14" i="61"/>
  <c r="Y20" i="59" l="1"/>
  <c r="AF13" i="59" l="1"/>
  <c r="AD17" i="60" l="1"/>
  <c r="AB8" i="1" l="1"/>
  <c r="AB4" i="1"/>
  <c r="V4" i="1"/>
  <c r="P8" i="1"/>
  <c r="P4" i="1"/>
  <c r="I8" i="1"/>
  <c r="D8" i="1"/>
  <c r="O40" i="58" l="1"/>
  <c r="O37" i="58"/>
  <c r="O32" i="58"/>
  <c r="O29" i="58"/>
  <c r="O27" i="58"/>
  <c r="O19" i="58"/>
  <c r="O25" i="58"/>
  <c r="O22" i="58"/>
  <c r="O17" i="58"/>
  <c r="O14" i="58"/>
  <c r="O4" i="58"/>
  <c r="O10" i="58"/>
  <c r="O17" i="59"/>
  <c r="O15" i="59"/>
  <c r="O11" i="59"/>
  <c r="O9" i="59"/>
  <c r="O7" i="59"/>
  <c r="O13" i="59"/>
  <c r="O4" i="59"/>
  <c r="O6" i="59"/>
  <c r="N9" i="60"/>
  <c r="N12" i="60"/>
  <c r="N4" i="60"/>
  <c r="X4" i="61"/>
  <c r="X9" i="61"/>
  <c r="AF4" i="61"/>
  <c r="AF9" i="61"/>
  <c r="U4" i="61"/>
  <c r="U9" i="61"/>
  <c r="U6" i="61"/>
  <c r="P9" i="61"/>
  <c r="P6" i="61"/>
  <c r="N4" i="61"/>
  <c r="N9" i="61"/>
  <c r="N6" i="61"/>
  <c r="L4" i="61"/>
  <c r="L9" i="61"/>
  <c r="L6" i="61"/>
  <c r="F4" i="61"/>
  <c r="F9" i="61"/>
  <c r="F6" i="61"/>
  <c r="Z14" i="61"/>
  <c r="AE14" i="61"/>
  <c r="E14" i="61"/>
  <c r="Y4" i="61"/>
  <c r="X6" i="61"/>
  <c r="Y6" i="61" s="1"/>
  <c r="AF9" i="60"/>
  <c r="AF12" i="60"/>
  <c r="U9" i="60"/>
  <c r="U12" i="60"/>
  <c r="P9" i="60"/>
  <c r="P12" i="60"/>
  <c r="AF4" i="60"/>
  <c r="U4" i="60"/>
  <c r="P4" i="60"/>
  <c r="L9" i="60"/>
  <c r="L12" i="60"/>
  <c r="L4" i="60"/>
  <c r="F9" i="60"/>
  <c r="F12" i="60"/>
  <c r="F4" i="60"/>
  <c r="Z17" i="60"/>
  <c r="M17" i="60"/>
  <c r="O17" i="60"/>
  <c r="T17" i="60"/>
  <c r="K17" i="60"/>
  <c r="E17" i="60"/>
  <c r="X9" i="60"/>
  <c r="Y9" i="60" s="1"/>
  <c r="X12" i="60"/>
  <c r="Y12" i="60" s="1"/>
  <c r="X4" i="60"/>
  <c r="P20" i="59"/>
  <c r="V20" i="59"/>
  <c r="AF17" i="59"/>
  <c r="AF7" i="59"/>
  <c r="AF15" i="59"/>
  <c r="AF6" i="59"/>
  <c r="AF11" i="59"/>
  <c r="AF4" i="59"/>
  <c r="AF9" i="59"/>
  <c r="AB17" i="59"/>
  <c r="AB7" i="59"/>
  <c r="AB15" i="59"/>
  <c r="AB6" i="59"/>
  <c r="AB11" i="59"/>
  <c r="AB13" i="59"/>
  <c r="AB4" i="59"/>
  <c r="D4" i="58"/>
  <c r="V17" i="59"/>
  <c r="V7" i="59"/>
  <c r="V15" i="59"/>
  <c r="V6" i="59"/>
  <c r="V11" i="59"/>
  <c r="V13" i="59"/>
  <c r="V4" i="59"/>
  <c r="V9" i="59"/>
  <c r="Q17" i="59"/>
  <c r="Q7" i="59"/>
  <c r="Q15" i="59"/>
  <c r="Q6" i="59"/>
  <c r="Q11" i="59"/>
  <c r="Q13" i="59"/>
  <c r="Q4" i="59"/>
  <c r="Q9" i="59"/>
  <c r="M7" i="59"/>
  <c r="M15" i="59"/>
  <c r="M13" i="59"/>
  <c r="F17" i="59"/>
  <c r="F7" i="59"/>
  <c r="F6" i="59"/>
  <c r="F11" i="59"/>
  <c r="F13" i="59"/>
  <c r="F4" i="59"/>
  <c r="AF10" i="59"/>
  <c r="Y4" i="59"/>
  <c r="Z4" i="59" s="1"/>
  <c r="Y13" i="59"/>
  <c r="Z13" i="59" s="1"/>
  <c r="Y11" i="59"/>
  <c r="Z11" i="59" s="1"/>
  <c r="Y6" i="59"/>
  <c r="Z6" i="59" s="1"/>
  <c r="Y15" i="59"/>
  <c r="Z15" i="59" s="1"/>
  <c r="Y7" i="59"/>
  <c r="Z7" i="59" s="1"/>
  <c r="Y17" i="59"/>
  <c r="Z17" i="59" s="1"/>
  <c r="L4" i="59"/>
  <c r="M4" i="59" s="1"/>
  <c r="L11" i="59"/>
  <c r="M11" i="59" s="1"/>
  <c r="L6" i="59"/>
  <c r="M6" i="59" s="1"/>
  <c r="L17" i="59"/>
  <c r="M17" i="59" s="1"/>
  <c r="L9" i="59"/>
  <c r="D9" i="59"/>
  <c r="E9" i="59" s="1"/>
  <c r="F9" i="59" s="1"/>
  <c r="I10" i="59"/>
  <c r="AB9" i="59"/>
  <c r="Y9" i="59"/>
  <c r="Z9" i="59" s="1"/>
  <c r="I9" i="59"/>
  <c r="AG40" i="58"/>
  <c r="AC40" i="58"/>
  <c r="W40" i="58"/>
  <c r="Q40" i="58"/>
  <c r="Z40" i="58"/>
  <c r="AA40" i="58" s="1"/>
  <c r="I40" i="58"/>
  <c r="J40" i="58" s="1"/>
  <c r="M40" i="58" s="1"/>
  <c r="D40" i="58"/>
  <c r="E40" i="58" s="1"/>
  <c r="F40" i="58" s="1"/>
  <c r="AG32" i="58"/>
  <c r="AC32" i="58"/>
  <c r="W32" i="58"/>
  <c r="Q32" i="58"/>
  <c r="M32" i="58"/>
  <c r="I33" i="58"/>
  <c r="Z32" i="58"/>
  <c r="AA32" i="58" s="1"/>
  <c r="I32" i="58"/>
  <c r="D32" i="58"/>
  <c r="E32" i="58" s="1"/>
  <c r="F32" i="58" s="1"/>
  <c r="AG14" i="58"/>
  <c r="AC14" i="58"/>
  <c r="W14" i="58"/>
  <c r="Q14" i="58"/>
  <c r="I15" i="58"/>
  <c r="Z14" i="58"/>
  <c r="AA14" i="58" s="1"/>
  <c r="I14" i="58"/>
  <c r="D14" i="58"/>
  <c r="E14" i="58" s="1"/>
  <c r="F14" i="58" s="1"/>
  <c r="AG17" i="58"/>
  <c r="AC17" i="58"/>
  <c r="W17" i="58"/>
  <c r="Q17" i="58"/>
  <c r="Z17" i="58"/>
  <c r="AA17" i="58" s="1"/>
  <c r="I17" i="58"/>
  <c r="J17" i="58" s="1"/>
  <c r="M17" i="58" s="1"/>
  <c r="D17" i="58"/>
  <c r="E17" i="58" s="1"/>
  <c r="F17" i="58" s="1"/>
  <c r="AG9" i="60" l="1"/>
  <c r="AH17" i="58"/>
  <c r="AI17" i="58" s="1"/>
  <c r="AH40" i="58"/>
  <c r="AI40" i="58" s="1"/>
  <c r="AH32" i="58"/>
  <c r="AI32" i="58" s="1"/>
  <c r="AG6" i="59"/>
  <c r="AH6" i="59" s="1"/>
  <c r="AG13" i="59"/>
  <c r="AH13" i="59" s="1"/>
  <c r="AG15" i="59"/>
  <c r="AH15" i="59" s="1"/>
  <c r="AG4" i="59"/>
  <c r="AG7" i="59"/>
  <c r="AH7" i="59" s="1"/>
  <c r="AG11" i="59"/>
  <c r="AH11" i="59" s="1"/>
  <c r="AG17" i="59"/>
  <c r="AH17" i="59" s="1"/>
  <c r="AG12" i="60"/>
  <c r="AG4" i="61"/>
  <c r="AH4" i="61" s="1"/>
  <c r="AG9" i="61"/>
  <c r="AH9" i="61" s="1"/>
  <c r="X17" i="60"/>
  <c r="AG6" i="61"/>
  <c r="AH6" i="61" s="1"/>
  <c r="Y4" i="60"/>
  <c r="AG4" i="60"/>
  <c r="AH4" i="59"/>
  <c r="M9" i="59"/>
  <c r="AG9" i="59" s="1"/>
  <c r="J14" i="58"/>
  <c r="M14" i="58" s="1"/>
  <c r="AG19" i="58"/>
  <c r="AC19" i="58"/>
  <c r="W19" i="58"/>
  <c r="W25" i="58"/>
  <c r="W29" i="58"/>
  <c r="W37" i="58"/>
  <c r="W4" i="58"/>
  <c r="W22" i="58"/>
  <c r="W10" i="58"/>
  <c r="W27" i="58"/>
  <c r="Q19" i="58"/>
  <c r="I20" i="58"/>
  <c r="Z19" i="58"/>
  <c r="AA19" i="58" s="1"/>
  <c r="I19" i="58"/>
  <c r="D19" i="58"/>
  <c r="E19" i="58" s="1"/>
  <c r="F19" i="58" s="1"/>
  <c r="Q22" i="58"/>
  <c r="Q10" i="58"/>
  <c r="Q27" i="58"/>
  <c r="AC25" i="58"/>
  <c r="AC29" i="58"/>
  <c r="AC37" i="58"/>
  <c r="AC22" i="58"/>
  <c r="AC10" i="58"/>
  <c r="AC27" i="58"/>
  <c r="AC4" i="58"/>
  <c r="Q25" i="58"/>
  <c r="Q29" i="58"/>
  <c r="Q37" i="58"/>
  <c r="Q4" i="58"/>
  <c r="I25" i="58"/>
  <c r="J25" i="58" s="1"/>
  <c r="D25" i="58"/>
  <c r="I29" i="58"/>
  <c r="D29" i="58"/>
  <c r="I37" i="58"/>
  <c r="D37" i="58"/>
  <c r="I4" i="58"/>
  <c r="AH14" i="58" l="1"/>
  <c r="AI14" i="58" s="1"/>
  <c r="AH9" i="59"/>
  <c r="J19" i="58"/>
  <c r="M19" i="58" s="1"/>
  <c r="AH19" i="58" s="1"/>
  <c r="I22" i="58"/>
  <c r="I23" i="58"/>
  <c r="D22" i="58"/>
  <c r="AI19" i="58" l="1"/>
  <c r="J22" i="58"/>
  <c r="M22" i="58" s="1"/>
  <c r="I10" i="58"/>
  <c r="J10" i="58" s="1"/>
  <c r="D10" i="58"/>
  <c r="E10" i="58" s="1"/>
  <c r="I27" i="58"/>
  <c r="J27" i="58" s="1"/>
  <c r="AG25" i="58"/>
  <c r="Z25" i="58"/>
  <c r="AA25" i="58" s="1"/>
  <c r="E25" i="58"/>
  <c r="F25" i="58" s="1"/>
  <c r="AG37" i="58"/>
  <c r="Z37" i="58"/>
  <c r="AA37" i="58" s="1"/>
  <c r="J37" i="58"/>
  <c r="M37" i="58" s="1"/>
  <c r="E37" i="58"/>
  <c r="F37" i="58" s="1"/>
  <c r="I30" i="58"/>
  <c r="J29" i="58" s="1"/>
  <c r="M29" i="58" s="1"/>
  <c r="AG29" i="58"/>
  <c r="Z29" i="58"/>
  <c r="AA29" i="58" s="1"/>
  <c r="E29" i="58"/>
  <c r="F29" i="58" s="1"/>
  <c r="I5" i="58"/>
  <c r="AG4" i="58"/>
  <c r="Z4" i="58"/>
  <c r="E4" i="58"/>
  <c r="F4" i="58" s="1"/>
  <c r="AG22" i="58"/>
  <c r="Z22" i="58"/>
  <c r="AA22" i="58" s="1"/>
  <c r="E22" i="58"/>
  <c r="F22" i="58" s="1"/>
  <c r="AG10" i="58"/>
  <c r="Z10" i="58"/>
  <c r="AG27" i="58"/>
  <c r="Z27" i="58"/>
  <c r="D27" i="58"/>
  <c r="E27" i="58" s="1"/>
  <c r="I4" i="1"/>
  <c r="D4" i="1"/>
  <c r="AH22" i="58" l="1"/>
  <c r="AI22" i="58" s="1"/>
  <c r="AH37" i="58"/>
  <c r="AI37" i="58" s="1"/>
  <c r="F10" i="58"/>
  <c r="AA10" i="58"/>
  <c r="AH29" i="58"/>
  <c r="AI29" i="58" s="1"/>
  <c r="AA4" i="58"/>
  <c r="AA27" i="58"/>
  <c r="F27" i="58"/>
  <c r="J4" i="58"/>
  <c r="M4" i="58" s="1"/>
  <c r="M10" i="58"/>
  <c r="M25" i="58"/>
  <c r="AH25" i="58" s="1"/>
  <c r="M27" i="58"/>
  <c r="I9" i="1"/>
  <c r="AF8" i="1"/>
  <c r="Y8" i="1"/>
  <c r="Z8" i="1" s="1"/>
  <c r="V8" i="1"/>
  <c r="E8" i="1"/>
  <c r="F8" i="1" s="1"/>
  <c r="I5" i="1"/>
  <c r="J4" i="1" s="1"/>
  <c r="M4" i="1" s="1"/>
  <c r="AF4" i="1"/>
  <c r="Y4" i="1"/>
  <c r="Z4" i="1" s="1"/>
  <c r="E4" i="1"/>
  <c r="F4" i="1" s="1"/>
  <c r="AH27" i="58" l="1"/>
  <c r="AI27" i="58" s="1"/>
  <c r="AH4" i="58"/>
  <c r="AI4" i="58" s="1"/>
  <c r="AH10" i="58"/>
  <c r="AI10" i="58" s="1"/>
  <c r="AG4" i="1"/>
  <c r="AH4" i="1" s="1"/>
  <c r="AI25" i="58"/>
  <c r="J8" i="1"/>
  <c r="M8" i="1" s="1"/>
  <c r="AG8" i="1" s="1"/>
  <c r="AH8" i="1" l="1"/>
</calcChain>
</file>

<file path=xl/sharedStrings.xml><?xml version="1.0" encoding="utf-8"?>
<sst xmlns="http://schemas.openxmlformats.org/spreadsheetml/2006/main" count="652" uniqueCount="353">
  <si>
    <t>序
号</t>
  </si>
  <si>
    <t>姓名</t>
  </si>
  <si>
    <t>职称情况</t>
  </si>
  <si>
    <t>百分制
得分</t>
  </si>
  <si>
    <t>学历相关情况</t>
  </si>
  <si>
    <t>班主任\中层\教研室主任\专业带头人\系办主任\学工办主任工作</t>
  </si>
  <si>
    <t>班主任及相关作百分制
得分</t>
  </si>
  <si>
    <t>个人荣誉</t>
  </si>
  <si>
    <t>百分制
总分</t>
  </si>
  <si>
    <t>百分制
0.65</t>
  </si>
  <si>
    <t>任职
时间</t>
  </si>
  <si>
    <t>任职
年限</t>
  </si>
  <si>
    <t>实际
得分</t>
  </si>
  <si>
    <t>学历</t>
  </si>
  <si>
    <t>毕业
时间</t>
  </si>
  <si>
    <t>毕业
年限</t>
  </si>
  <si>
    <t>另外
加分项</t>
  </si>
  <si>
    <t>得
分</t>
  </si>
  <si>
    <t>任职情况</t>
  </si>
  <si>
    <t>任职起止时间</t>
  </si>
  <si>
    <t>年数</t>
  </si>
  <si>
    <t>得分</t>
  </si>
  <si>
    <t>级别</t>
  </si>
  <si>
    <t>个数</t>
  </si>
  <si>
    <t>硕士双证</t>
  </si>
  <si>
    <t>全日制班主任</t>
  </si>
  <si>
    <t>学士双证</t>
  </si>
  <si>
    <t>市级</t>
  </si>
  <si>
    <t>硕士单证</t>
  </si>
  <si>
    <t>最高分</t>
  </si>
  <si>
    <t>1次</t>
  </si>
  <si>
    <t>院级</t>
    <phoneticPr fontId="2" type="noConversion"/>
  </si>
  <si>
    <t>全日制班主任</t>
    <phoneticPr fontId="2" type="noConversion"/>
  </si>
  <si>
    <t>中层干部</t>
    <phoneticPr fontId="2" type="noConversion"/>
  </si>
  <si>
    <t>1次</t>
    <phoneticPr fontId="2" type="noConversion"/>
  </si>
  <si>
    <t>市级</t>
    <phoneticPr fontId="2" type="noConversion"/>
  </si>
  <si>
    <t>硕士双证</t>
    <phoneticPr fontId="2" type="noConversion"/>
  </si>
  <si>
    <t>学士双证</t>
    <phoneticPr fontId="2" type="noConversion"/>
  </si>
  <si>
    <t>系办主任</t>
    <phoneticPr fontId="2" type="noConversion"/>
  </si>
  <si>
    <t>7次</t>
    <phoneticPr fontId="2" type="noConversion"/>
  </si>
  <si>
    <t>教研室主任</t>
    <phoneticPr fontId="2" type="noConversion"/>
  </si>
  <si>
    <t>4.5年</t>
    <phoneticPr fontId="2" type="noConversion"/>
  </si>
  <si>
    <t xml:space="preserve">  科研情况</t>
  </si>
  <si>
    <t>实
际
得
分</t>
    <phoneticPr fontId="2" type="noConversion"/>
  </si>
  <si>
    <t>工作效
果实际
得分</t>
    <phoneticPr fontId="2" type="noConversion"/>
  </si>
  <si>
    <t>文章
得分</t>
    <phoneticPr fontId="2" type="noConversion"/>
  </si>
  <si>
    <t>成果
得分</t>
    <phoneticPr fontId="2" type="noConversion"/>
  </si>
  <si>
    <t>罗雨滋</t>
    <phoneticPr fontId="2" type="noConversion"/>
  </si>
  <si>
    <t>2007年</t>
    <phoneticPr fontId="2" type="noConversion"/>
  </si>
  <si>
    <t>1992年</t>
    <phoneticPr fontId="2" type="noConversion"/>
  </si>
  <si>
    <t>工作量计分</t>
    <phoneticPr fontId="2" type="noConversion"/>
  </si>
  <si>
    <t>2006.9-2009.6，2015.9-2019.12</t>
    <phoneticPr fontId="2" type="noConversion"/>
  </si>
  <si>
    <t>7.5年</t>
    <phoneticPr fontId="2" type="noConversion"/>
  </si>
  <si>
    <t>系办主任</t>
    <phoneticPr fontId="2" type="noConversion"/>
  </si>
  <si>
    <t>2007.9-2008.9</t>
    <phoneticPr fontId="2" type="noConversion"/>
  </si>
  <si>
    <t>教研室主任</t>
    <phoneticPr fontId="2" type="noConversion"/>
  </si>
  <si>
    <t>2015.9-2019.12</t>
    <phoneticPr fontId="2" type="noConversion"/>
  </si>
  <si>
    <t>专业带头人</t>
    <phoneticPr fontId="2" type="noConversion"/>
  </si>
  <si>
    <t>4.5年</t>
    <phoneticPr fontId="2" type="noConversion"/>
  </si>
  <si>
    <t>教学实践得分</t>
    <phoneticPr fontId="2" type="noConversion"/>
  </si>
  <si>
    <t>市级</t>
    <phoneticPr fontId="2" type="noConversion"/>
  </si>
  <si>
    <t>院级</t>
    <phoneticPr fontId="2" type="noConversion"/>
  </si>
  <si>
    <t>省级</t>
    <phoneticPr fontId="2" type="noConversion"/>
  </si>
  <si>
    <t>12次</t>
    <phoneticPr fontId="2" type="noConversion"/>
  </si>
  <si>
    <t>2019年拟评审副教授职称人员量化计分表</t>
    <phoneticPr fontId="2" type="noConversion"/>
  </si>
  <si>
    <t>张丽君</t>
    <phoneticPr fontId="2" type="noConversion"/>
  </si>
  <si>
    <t>1995年</t>
    <phoneticPr fontId="2" type="noConversion"/>
  </si>
  <si>
    <t>1989年</t>
    <phoneticPr fontId="2" type="noConversion"/>
  </si>
  <si>
    <t>1995.9-1996.7</t>
    <phoneticPr fontId="2" type="noConversion"/>
  </si>
  <si>
    <t>1年</t>
    <phoneticPr fontId="2" type="noConversion"/>
  </si>
  <si>
    <t>小计</t>
    <phoneticPr fontId="2" type="noConversion"/>
  </si>
  <si>
    <t>教学项目参与人</t>
    <phoneticPr fontId="2" type="noConversion"/>
  </si>
  <si>
    <t>曲杰</t>
    <phoneticPr fontId="2" type="noConversion"/>
  </si>
  <si>
    <t>2002年</t>
    <phoneticPr fontId="2" type="noConversion"/>
  </si>
  <si>
    <t>1997年</t>
    <phoneticPr fontId="2" type="noConversion"/>
  </si>
  <si>
    <t>2年</t>
    <phoneticPr fontId="2" type="noConversion"/>
  </si>
  <si>
    <t>2002.11-2004.7</t>
    <phoneticPr fontId="2" type="noConversion"/>
  </si>
  <si>
    <t>2004.6-2019.12</t>
    <phoneticPr fontId="2" type="noConversion"/>
  </si>
  <si>
    <t>15年</t>
    <phoneticPr fontId="2" type="noConversion"/>
  </si>
  <si>
    <t>2014.6-2019.12</t>
    <phoneticPr fontId="2" type="noConversion"/>
  </si>
  <si>
    <t>5年</t>
    <phoneticPr fontId="2" type="noConversion"/>
  </si>
  <si>
    <t>教学项目参与人</t>
    <phoneticPr fontId="2" type="noConversion"/>
  </si>
  <si>
    <t>院级</t>
    <phoneticPr fontId="2" type="noConversion"/>
  </si>
  <si>
    <t>市级</t>
    <phoneticPr fontId="2" type="noConversion"/>
  </si>
  <si>
    <t>1次</t>
    <phoneticPr fontId="2" type="noConversion"/>
  </si>
  <si>
    <t>13次</t>
    <phoneticPr fontId="2" type="noConversion"/>
  </si>
  <si>
    <t>王彦苹</t>
    <phoneticPr fontId="2" type="noConversion"/>
  </si>
  <si>
    <t>2013年</t>
    <phoneticPr fontId="2" type="noConversion"/>
  </si>
  <si>
    <t>硕士单证</t>
    <phoneticPr fontId="2" type="noConversion"/>
  </si>
  <si>
    <t>学士双证</t>
    <phoneticPr fontId="2" type="noConversion"/>
  </si>
  <si>
    <t>2015年</t>
    <phoneticPr fontId="2" type="noConversion"/>
  </si>
  <si>
    <t>2007年</t>
    <phoneticPr fontId="2" type="noConversion"/>
  </si>
  <si>
    <t>2013。9-2019.12</t>
    <phoneticPr fontId="2" type="noConversion"/>
  </si>
  <si>
    <t>6.5年</t>
    <phoneticPr fontId="2" type="noConversion"/>
  </si>
  <si>
    <t>教研室主任</t>
    <phoneticPr fontId="2" type="noConversion"/>
  </si>
  <si>
    <t>2013-2019</t>
    <phoneticPr fontId="2" type="noConversion"/>
  </si>
  <si>
    <t>6.5年</t>
    <phoneticPr fontId="2" type="noConversion"/>
  </si>
  <si>
    <t>专业带头人</t>
    <phoneticPr fontId="2" type="noConversion"/>
  </si>
  <si>
    <t>2013-2015，2016-2019</t>
    <phoneticPr fontId="2" type="noConversion"/>
  </si>
  <si>
    <t>9次</t>
    <phoneticPr fontId="2" type="noConversion"/>
  </si>
  <si>
    <t>佟欣</t>
    <phoneticPr fontId="2" type="noConversion"/>
  </si>
  <si>
    <t>2010年</t>
    <phoneticPr fontId="2" type="noConversion"/>
  </si>
  <si>
    <t>2004年</t>
    <phoneticPr fontId="2" type="noConversion"/>
  </si>
  <si>
    <t>访问学者</t>
    <phoneticPr fontId="2" type="noConversion"/>
  </si>
  <si>
    <t>2010.9-2019.12</t>
    <phoneticPr fontId="2" type="noConversion"/>
  </si>
  <si>
    <t>9.5年</t>
    <phoneticPr fontId="2" type="noConversion"/>
  </si>
  <si>
    <t>系办主任</t>
    <phoneticPr fontId="2" type="noConversion"/>
  </si>
  <si>
    <t>3年</t>
    <phoneticPr fontId="2" type="noConversion"/>
  </si>
  <si>
    <t>教研室主任</t>
    <phoneticPr fontId="2" type="noConversion"/>
  </si>
  <si>
    <t>2012.9-2014.9，2017.9-2018.9</t>
    <phoneticPr fontId="2" type="noConversion"/>
  </si>
  <si>
    <t>2015.1-2018.7</t>
    <phoneticPr fontId="2" type="noConversion"/>
  </si>
  <si>
    <t>3.5年</t>
    <phoneticPr fontId="2" type="noConversion"/>
  </si>
  <si>
    <t>专业带头人</t>
    <phoneticPr fontId="2" type="noConversion"/>
  </si>
  <si>
    <t>2018.7-2019.12</t>
    <phoneticPr fontId="2" type="noConversion"/>
  </si>
  <si>
    <t>1.5年</t>
    <phoneticPr fontId="2" type="noConversion"/>
  </si>
  <si>
    <t>教学项目参与人</t>
    <phoneticPr fontId="2" type="noConversion"/>
  </si>
  <si>
    <t>中层干部</t>
    <phoneticPr fontId="2" type="noConversion"/>
  </si>
  <si>
    <t>2019.7-2019.12</t>
    <phoneticPr fontId="2" type="noConversion"/>
  </si>
  <si>
    <t>0.5年</t>
    <phoneticPr fontId="2" type="noConversion"/>
  </si>
  <si>
    <t>院级</t>
    <phoneticPr fontId="2" type="noConversion"/>
  </si>
  <si>
    <t>15次</t>
    <phoneticPr fontId="2" type="noConversion"/>
  </si>
  <si>
    <t>蒋勇</t>
    <phoneticPr fontId="2" type="noConversion"/>
  </si>
  <si>
    <t>市级</t>
    <phoneticPr fontId="2" type="noConversion"/>
  </si>
  <si>
    <t>1次</t>
    <phoneticPr fontId="2" type="noConversion"/>
  </si>
  <si>
    <t>院级</t>
    <phoneticPr fontId="2" type="noConversion"/>
  </si>
  <si>
    <t>2次</t>
    <phoneticPr fontId="2" type="noConversion"/>
  </si>
  <si>
    <t>徐美东</t>
    <phoneticPr fontId="2" type="noConversion"/>
  </si>
  <si>
    <t>2013年</t>
    <phoneticPr fontId="2" type="noConversion"/>
  </si>
  <si>
    <t>2004年</t>
    <phoneticPr fontId="2" type="noConversion"/>
  </si>
  <si>
    <t>班主任</t>
    <phoneticPr fontId="2" type="noConversion"/>
  </si>
  <si>
    <t>2013.9-2014.7</t>
    <phoneticPr fontId="2" type="noConversion"/>
  </si>
  <si>
    <t>1年</t>
    <phoneticPr fontId="2" type="noConversion"/>
  </si>
  <si>
    <t>3次</t>
    <phoneticPr fontId="2" type="noConversion"/>
  </si>
  <si>
    <t>省级</t>
    <phoneticPr fontId="2" type="noConversion"/>
  </si>
  <si>
    <t>朱秀菊</t>
    <phoneticPr fontId="2" type="noConversion"/>
  </si>
  <si>
    <t>1996年</t>
    <phoneticPr fontId="2" type="noConversion"/>
  </si>
  <si>
    <t>学士双证</t>
    <phoneticPr fontId="2" type="noConversion"/>
  </si>
  <si>
    <t>2006.9-2010.6，2013.9-2019.12</t>
    <phoneticPr fontId="2" type="noConversion"/>
  </si>
  <si>
    <t>10.5年</t>
    <phoneticPr fontId="2" type="noConversion"/>
  </si>
  <si>
    <t>教学项目参与人</t>
    <phoneticPr fontId="2" type="noConversion"/>
  </si>
  <si>
    <t>市级</t>
    <phoneticPr fontId="2" type="noConversion"/>
  </si>
  <si>
    <t>1次</t>
    <phoneticPr fontId="2" type="noConversion"/>
  </si>
  <si>
    <t>百分制得分</t>
    <phoneticPr fontId="2" type="noConversion"/>
  </si>
  <si>
    <t>2014年</t>
    <phoneticPr fontId="2" type="noConversion"/>
  </si>
  <si>
    <t>5年</t>
    <phoneticPr fontId="2" type="noConversion"/>
  </si>
  <si>
    <t>王朔</t>
    <phoneticPr fontId="2" type="noConversion"/>
  </si>
  <si>
    <t>2012年</t>
    <phoneticPr fontId="2" type="noConversion"/>
  </si>
  <si>
    <t>2007年</t>
    <phoneticPr fontId="2" type="noConversion"/>
  </si>
  <si>
    <t>2013.9-2017.12，2019.1-2019.12</t>
    <phoneticPr fontId="2" type="noConversion"/>
  </si>
  <si>
    <t>侯笑菊</t>
    <phoneticPr fontId="2" type="noConversion"/>
  </si>
  <si>
    <t>1997年</t>
    <phoneticPr fontId="2" type="noConversion"/>
  </si>
  <si>
    <t>1992年</t>
    <phoneticPr fontId="2" type="noConversion"/>
  </si>
  <si>
    <t>1998.9-2003.6，2017.9-2019.12</t>
    <phoneticPr fontId="2" type="noConversion"/>
  </si>
  <si>
    <t>4次</t>
    <phoneticPr fontId="2" type="noConversion"/>
  </si>
  <si>
    <t>康乐</t>
    <phoneticPr fontId="2" type="noConversion"/>
  </si>
  <si>
    <t>2012年</t>
    <phoneticPr fontId="2" type="noConversion"/>
  </si>
  <si>
    <t>2006年</t>
    <phoneticPr fontId="2" type="noConversion"/>
  </si>
  <si>
    <t>访问学者</t>
    <phoneticPr fontId="2" type="noConversion"/>
  </si>
  <si>
    <t>2012.9-2015.6，2017.9-2019.12</t>
    <phoneticPr fontId="2" type="noConversion"/>
  </si>
  <si>
    <t>教研室主任</t>
    <phoneticPr fontId="2" type="noConversion"/>
  </si>
  <si>
    <t>2016.3-2019.12</t>
    <phoneticPr fontId="2" type="noConversion"/>
  </si>
  <si>
    <t>教学项目参与</t>
    <phoneticPr fontId="2" type="noConversion"/>
  </si>
  <si>
    <t>5次</t>
    <phoneticPr fontId="2" type="noConversion"/>
  </si>
  <si>
    <t>钱进</t>
    <phoneticPr fontId="2" type="noConversion"/>
  </si>
  <si>
    <t>2006年</t>
    <phoneticPr fontId="2" type="noConversion"/>
  </si>
  <si>
    <t>专科</t>
    <phoneticPr fontId="2" type="noConversion"/>
  </si>
  <si>
    <t>2004年</t>
    <phoneticPr fontId="2" type="noConversion"/>
  </si>
  <si>
    <t>2年</t>
    <phoneticPr fontId="2" type="noConversion"/>
  </si>
  <si>
    <t>校对</t>
    <phoneticPr fontId="2" type="noConversion"/>
  </si>
  <si>
    <t>2012.9-2013.9,
2016.9-2016.12</t>
    <phoneticPr fontId="2" type="noConversion"/>
  </si>
  <si>
    <t>1.5年</t>
    <phoneticPr fontId="2" type="noConversion"/>
  </si>
  <si>
    <t>刘昊</t>
    <phoneticPr fontId="2" type="noConversion"/>
  </si>
  <si>
    <t>1999年</t>
    <phoneticPr fontId="2" type="noConversion"/>
  </si>
  <si>
    <t>班主任</t>
    <phoneticPr fontId="2" type="noConversion"/>
  </si>
  <si>
    <t>1999.9-2004.6
2006.9-2007.6</t>
    <phoneticPr fontId="2" type="noConversion"/>
  </si>
  <si>
    <t>院级</t>
    <phoneticPr fontId="2" type="noConversion"/>
  </si>
  <si>
    <t>1.5次</t>
    <phoneticPr fontId="2" type="noConversion"/>
  </si>
  <si>
    <t>省级</t>
    <phoneticPr fontId="2" type="noConversion"/>
  </si>
  <si>
    <t>院级</t>
    <phoneticPr fontId="2" type="noConversion"/>
  </si>
  <si>
    <t>1次</t>
    <phoneticPr fontId="2" type="noConversion"/>
  </si>
  <si>
    <t>6年</t>
    <phoneticPr fontId="2" type="noConversion"/>
  </si>
  <si>
    <t>窦茗越</t>
    <phoneticPr fontId="2" type="noConversion"/>
  </si>
  <si>
    <t>2017年</t>
    <phoneticPr fontId="2" type="noConversion"/>
  </si>
  <si>
    <t>2013年</t>
    <phoneticPr fontId="2" type="noConversion"/>
  </si>
  <si>
    <t>1998年</t>
    <phoneticPr fontId="2" type="noConversion"/>
  </si>
  <si>
    <t>胡晓芳</t>
    <phoneticPr fontId="2" type="noConversion"/>
  </si>
  <si>
    <t>2014年</t>
    <phoneticPr fontId="2" type="noConversion"/>
  </si>
  <si>
    <t>5年</t>
    <phoneticPr fontId="2" type="noConversion"/>
  </si>
  <si>
    <t>硕士双证</t>
    <phoneticPr fontId="2" type="noConversion"/>
  </si>
  <si>
    <t>7年</t>
    <phoneticPr fontId="2" type="noConversion"/>
  </si>
  <si>
    <t>学士双证</t>
    <phoneticPr fontId="2" type="noConversion"/>
  </si>
  <si>
    <t>2009年</t>
    <phoneticPr fontId="2" type="noConversion"/>
  </si>
  <si>
    <t>3年</t>
    <phoneticPr fontId="2" type="noConversion"/>
  </si>
  <si>
    <t>班主任</t>
    <phoneticPr fontId="2" type="noConversion"/>
  </si>
  <si>
    <t>2.5年</t>
    <phoneticPr fontId="2" type="noConversion"/>
  </si>
  <si>
    <t>1次</t>
    <phoneticPr fontId="2" type="noConversion"/>
  </si>
  <si>
    <t>省级</t>
    <phoneticPr fontId="2" type="noConversion"/>
  </si>
  <si>
    <t>王婷婷（小教）</t>
    <phoneticPr fontId="2" type="noConversion"/>
  </si>
  <si>
    <t>2010年</t>
    <phoneticPr fontId="2" type="noConversion"/>
  </si>
  <si>
    <t>10年</t>
    <phoneticPr fontId="2" type="noConversion"/>
  </si>
  <si>
    <t>2007年</t>
    <phoneticPr fontId="2" type="noConversion"/>
  </si>
  <si>
    <t>2年</t>
    <phoneticPr fontId="2" type="noConversion"/>
  </si>
  <si>
    <t>隋与乔</t>
    <phoneticPr fontId="2" type="noConversion"/>
  </si>
  <si>
    <t>2015年</t>
    <phoneticPr fontId="2" type="noConversion"/>
  </si>
  <si>
    <t>杨逢时</t>
    <phoneticPr fontId="2" type="noConversion"/>
  </si>
  <si>
    <t>9年</t>
    <phoneticPr fontId="2" type="noConversion"/>
  </si>
  <si>
    <t>系秘</t>
    <phoneticPr fontId="2" type="noConversion"/>
  </si>
  <si>
    <t>李琳琳</t>
    <phoneticPr fontId="2" type="noConversion"/>
  </si>
  <si>
    <t>2016年</t>
    <phoneticPr fontId="2" type="noConversion"/>
  </si>
  <si>
    <t>2011年</t>
    <phoneticPr fontId="2" type="noConversion"/>
  </si>
  <si>
    <t>中层</t>
    <phoneticPr fontId="2" type="noConversion"/>
  </si>
  <si>
    <t>0.5年</t>
    <phoneticPr fontId="2" type="noConversion"/>
  </si>
  <si>
    <t>辅导员</t>
    <phoneticPr fontId="2" type="noConversion"/>
  </si>
  <si>
    <t>3.5年</t>
    <phoneticPr fontId="2" type="noConversion"/>
  </si>
  <si>
    <t>3次</t>
    <phoneticPr fontId="2" type="noConversion"/>
  </si>
  <si>
    <t>张晓芮</t>
    <phoneticPr fontId="2" type="noConversion"/>
  </si>
  <si>
    <t>4年</t>
    <phoneticPr fontId="2" type="noConversion"/>
  </si>
  <si>
    <t>郑宇</t>
    <phoneticPr fontId="2" type="noConversion"/>
  </si>
  <si>
    <t>11年</t>
    <phoneticPr fontId="2" type="noConversion"/>
  </si>
  <si>
    <t>百分制
得分(10%)</t>
    <phoneticPr fontId="2" type="noConversion"/>
  </si>
  <si>
    <t>工作量计分(25%)</t>
    <phoneticPr fontId="2" type="noConversion"/>
  </si>
  <si>
    <t>工作效
果实际
得分(10%)</t>
    <phoneticPr fontId="2" type="noConversion"/>
  </si>
  <si>
    <t>班主任及相关作百分制
得分(5%)</t>
    <phoneticPr fontId="2" type="noConversion"/>
  </si>
  <si>
    <t xml:space="preserve">  科研情况(20%)</t>
    <phoneticPr fontId="2" type="noConversion"/>
  </si>
  <si>
    <t>教学实践得分(15%)</t>
    <phoneticPr fontId="2" type="noConversion"/>
  </si>
  <si>
    <t>个人荣誉(5%)</t>
    <phoneticPr fontId="2" type="noConversion"/>
  </si>
  <si>
    <t>教研室主任、系秘</t>
    <phoneticPr fontId="2" type="noConversion"/>
  </si>
  <si>
    <t>2019年拟评审讲师职称人员量化计分表</t>
    <phoneticPr fontId="2" type="noConversion"/>
  </si>
  <si>
    <t>陈杰</t>
    <phoneticPr fontId="2" type="noConversion"/>
  </si>
  <si>
    <t>1996年</t>
    <phoneticPr fontId="2" type="noConversion"/>
  </si>
  <si>
    <t>23年</t>
    <phoneticPr fontId="2" type="noConversion"/>
  </si>
  <si>
    <t>专科</t>
    <phoneticPr fontId="2" type="noConversion"/>
  </si>
  <si>
    <t>1995年</t>
    <phoneticPr fontId="2" type="noConversion"/>
  </si>
  <si>
    <t>1989年</t>
    <phoneticPr fontId="2" type="noConversion"/>
  </si>
  <si>
    <t>24年</t>
    <phoneticPr fontId="2" type="noConversion"/>
  </si>
  <si>
    <t>6年</t>
    <phoneticPr fontId="2" type="noConversion"/>
  </si>
  <si>
    <t>本科无学位</t>
    <phoneticPr fontId="2" type="noConversion"/>
  </si>
  <si>
    <t>中层干部</t>
    <phoneticPr fontId="2" type="noConversion"/>
  </si>
  <si>
    <t>17年</t>
    <phoneticPr fontId="2" type="noConversion"/>
  </si>
  <si>
    <t>国家级</t>
    <phoneticPr fontId="2" type="noConversion"/>
  </si>
  <si>
    <t>省级</t>
    <phoneticPr fontId="2" type="noConversion"/>
  </si>
  <si>
    <t>市政府级</t>
    <phoneticPr fontId="2" type="noConversion"/>
  </si>
  <si>
    <t>市级</t>
    <phoneticPr fontId="2" type="noConversion"/>
  </si>
  <si>
    <t>校级</t>
    <phoneticPr fontId="2" type="noConversion"/>
  </si>
  <si>
    <t>1次</t>
    <phoneticPr fontId="2" type="noConversion"/>
  </si>
  <si>
    <t>5次</t>
    <phoneticPr fontId="2" type="noConversion"/>
  </si>
  <si>
    <t>7次</t>
    <phoneticPr fontId="2" type="noConversion"/>
  </si>
  <si>
    <t>2次</t>
    <phoneticPr fontId="2" type="noConversion"/>
  </si>
  <si>
    <t>吕游</t>
    <phoneticPr fontId="2" type="noConversion"/>
  </si>
  <si>
    <t>2014年</t>
    <phoneticPr fontId="2" type="noConversion"/>
  </si>
  <si>
    <t>5年</t>
    <phoneticPr fontId="2" type="noConversion"/>
  </si>
  <si>
    <t>硕士单证</t>
    <phoneticPr fontId="2" type="noConversion"/>
  </si>
  <si>
    <t>学士双证</t>
    <phoneticPr fontId="2" type="noConversion"/>
  </si>
  <si>
    <t>2008年</t>
    <phoneticPr fontId="2" type="noConversion"/>
  </si>
  <si>
    <t>中层</t>
    <phoneticPr fontId="2" type="noConversion"/>
  </si>
  <si>
    <t>4.5年</t>
    <phoneticPr fontId="2" type="noConversion"/>
  </si>
  <si>
    <t>学工办主任</t>
    <phoneticPr fontId="2" type="noConversion"/>
  </si>
  <si>
    <t>0.5年</t>
    <phoneticPr fontId="2" type="noConversion"/>
  </si>
  <si>
    <t>程鹤</t>
    <phoneticPr fontId="2" type="noConversion"/>
  </si>
  <si>
    <t>2008年</t>
    <phoneticPr fontId="2" type="noConversion"/>
  </si>
  <si>
    <t>11年</t>
    <phoneticPr fontId="2" type="noConversion"/>
  </si>
  <si>
    <t>学士双证</t>
    <phoneticPr fontId="2" type="noConversion"/>
  </si>
  <si>
    <t>2003年</t>
    <phoneticPr fontId="2" type="noConversion"/>
  </si>
  <si>
    <t>16年</t>
    <phoneticPr fontId="2" type="noConversion"/>
  </si>
  <si>
    <t>学工办主任</t>
    <phoneticPr fontId="2" type="noConversion"/>
  </si>
  <si>
    <t>11.5年</t>
    <phoneticPr fontId="2" type="noConversion"/>
  </si>
  <si>
    <t>4次</t>
    <phoneticPr fontId="2" type="noConversion"/>
  </si>
  <si>
    <t>21次</t>
    <phoneticPr fontId="2" type="noConversion"/>
  </si>
  <si>
    <t>工作量计分(10%)</t>
    <phoneticPr fontId="2" type="noConversion"/>
  </si>
  <si>
    <t>辅导员工作计分（20%）</t>
    <phoneticPr fontId="2" type="noConversion"/>
  </si>
  <si>
    <t>辅导员工作百分制
得分(20%)</t>
    <phoneticPr fontId="2" type="noConversion"/>
  </si>
  <si>
    <t>教育实践得分(15%)</t>
    <phoneticPr fontId="2" type="noConversion"/>
  </si>
  <si>
    <t>校对</t>
    <phoneticPr fontId="2" type="noConversion"/>
  </si>
  <si>
    <t>刘思妤</t>
    <phoneticPr fontId="2" type="noConversion"/>
  </si>
  <si>
    <t>9年</t>
    <phoneticPr fontId="2" type="noConversion"/>
  </si>
  <si>
    <t>学士双证</t>
    <phoneticPr fontId="2" type="noConversion"/>
  </si>
  <si>
    <t>2007年</t>
    <phoneticPr fontId="2" type="noConversion"/>
  </si>
  <si>
    <t>12年</t>
    <phoneticPr fontId="2" type="noConversion"/>
  </si>
  <si>
    <t>辅导员</t>
    <phoneticPr fontId="2" type="noConversion"/>
  </si>
  <si>
    <t>2019年拟评审辅导员讲师职称人员量化计分表</t>
    <phoneticPr fontId="2" type="noConversion"/>
  </si>
  <si>
    <t>2019年拟评审辅导员副教授职称人员量化计分表</t>
    <phoneticPr fontId="2" type="noConversion"/>
  </si>
  <si>
    <t>3次</t>
    <phoneticPr fontId="2" type="noConversion"/>
  </si>
  <si>
    <t>10次</t>
    <phoneticPr fontId="2" type="noConversion"/>
  </si>
  <si>
    <t>柏心怡</t>
    <phoneticPr fontId="2" type="noConversion"/>
  </si>
  <si>
    <t>2015年</t>
    <phoneticPr fontId="2" type="noConversion"/>
  </si>
  <si>
    <t>4年</t>
    <phoneticPr fontId="2" type="noConversion"/>
  </si>
  <si>
    <t>中层干部</t>
    <phoneticPr fontId="2" type="noConversion"/>
  </si>
  <si>
    <t>0.5年</t>
    <phoneticPr fontId="2" type="noConversion"/>
  </si>
  <si>
    <t>院级</t>
    <phoneticPr fontId="2" type="noConversion"/>
  </si>
  <si>
    <t>吴迪</t>
    <phoneticPr fontId="2" type="noConversion"/>
  </si>
  <si>
    <t>2014年</t>
    <phoneticPr fontId="2" type="noConversion"/>
  </si>
  <si>
    <t>硕士双证</t>
    <phoneticPr fontId="2" type="noConversion"/>
  </si>
  <si>
    <t>7年</t>
    <phoneticPr fontId="2" type="noConversion"/>
  </si>
  <si>
    <t>学士双证</t>
    <phoneticPr fontId="2" type="noConversion"/>
  </si>
  <si>
    <t>2010年</t>
    <phoneticPr fontId="2" type="noConversion"/>
  </si>
  <si>
    <t>2年</t>
    <phoneticPr fontId="2" type="noConversion"/>
  </si>
  <si>
    <t>0.5年</t>
    <phoneticPr fontId="2" type="noConversion"/>
  </si>
  <si>
    <t>工作量百分制得分</t>
    <phoneticPr fontId="2" type="noConversion"/>
  </si>
  <si>
    <t>刘馨</t>
    <phoneticPr fontId="2" type="noConversion"/>
  </si>
  <si>
    <t>2009年</t>
    <phoneticPr fontId="2" type="noConversion"/>
  </si>
  <si>
    <t>10年</t>
    <phoneticPr fontId="2" type="noConversion"/>
  </si>
  <si>
    <t>学士双证</t>
    <phoneticPr fontId="2" type="noConversion"/>
  </si>
  <si>
    <t>2005年</t>
    <phoneticPr fontId="2" type="noConversion"/>
  </si>
  <si>
    <t>2019年拟评审助理研究员职称人员量化计分表</t>
    <phoneticPr fontId="2" type="noConversion"/>
  </si>
  <si>
    <t>中级转评</t>
    <phoneticPr fontId="2" type="noConversion"/>
  </si>
  <si>
    <t>杨宇杰</t>
    <phoneticPr fontId="2" type="noConversion"/>
  </si>
  <si>
    <t>百分制分数</t>
    <phoneticPr fontId="2" type="noConversion"/>
  </si>
  <si>
    <t>百分制得分</t>
    <phoneticPr fontId="2" type="noConversion"/>
  </si>
  <si>
    <t>巩晓秋</t>
    <phoneticPr fontId="2" type="noConversion"/>
  </si>
  <si>
    <t>2003年</t>
    <phoneticPr fontId="2" type="noConversion"/>
  </si>
  <si>
    <t>1992年</t>
    <phoneticPr fontId="2" type="noConversion"/>
  </si>
  <si>
    <t>院级</t>
    <phoneticPr fontId="2" type="noConversion"/>
  </si>
  <si>
    <t>4次</t>
    <phoneticPr fontId="2" type="noConversion"/>
  </si>
  <si>
    <t>百分制
得分（10%）</t>
    <phoneticPr fontId="2" type="noConversion"/>
  </si>
  <si>
    <t>工作量计分（25%）</t>
    <phoneticPr fontId="2" type="noConversion"/>
  </si>
  <si>
    <t>百分制
得分</t>
    <phoneticPr fontId="2" type="noConversion"/>
  </si>
  <si>
    <t>工作效
果实际
得分（10%）</t>
    <phoneticPr fontId="2" type="noConversion"/>
  </si>
  <si>
    <t>班主任及相关作百分制
得分（5%）</t>
    <phoneticPr fontId="2" type="noConversion"/>
  </si>
  <si>
    <t>百分制
得分（20%）</t>
    <phoneticPr fontId="2" type="noConversion"/>
  </si>
  <si>
    <t>教学实践得分（15%）</t>
    <phoneticPr fontId="2" type="noConversion"/>
  </si>
  <si>
    <t>百分制得分</t>
    <phoneticPr fontId="2" type="noConversion"/>
  </si>
  <si>
    <t>工作量计分(30%)</t>
    <phoneticPr fontId="2" type="noConversion"/>
  </si>
  <si>
    <t>工作效
果实际
得分(20%)</t>
    <phoneticPr fontId="2" type="noConversion"/>
  </si>
  <si>
    <t>工作岗位计分（5%）</t>
    <phoneticPr fontId="2" type="noConversion"/>
  </si>
  <si>
    <t>百分制
得分(20%)</t>
    <phoneticPr fontId="2" type="noConversion"/>
  </si>
  <si>
    <t>2019年拟评审教授职称人员量化计分表</t>
    <phoneticPr fontId="2" type="noConversion"/>
  </si>
  <si>
    <t>2018年拟晋升教授级高级工程师职称个人情况表（初审）</t>
    <phoneticPr fontId="5" type="noConversion"/>
  </si>
  <si>
    <t>工作效果情况</t>
    <phoneticPr fontId="5" type="noConversion"/>
  </si>
  <si>
    <t>中层\教研室主任相关工作</t>
    <phoneticPr fontId="5" type="noConversion"/>
  </si>
  <si>
    <t>实际得分</t>
    <phoneticPr fontId="5" type="noConversion"/>
  </si>
  <si>
    <r>
      <t xml:space="preserve">  </t>
    </r>
    <r>
      <rPr>
        <sz val="10"/>
        <rFont val="宋体"/>
        <family val="3"/>
        <charset val="134"/>
      </rPr>
      <t>科研情况</t>
    </r>
  </si>
  <si>
    <t>任职
年限</t>
    <phoneticPr fontId="5" type="noConversion"/>
  </si>
  <si>
    <t>实际
得分</t>
    <phoneticPr fontId="5" type="noConversion"/>
  </si>
  <si>
    <t>毕业时间</t>
    <phoneticPr fontId="5" type="noConversion"/>
  </si>
  <si>
    <t>年度考核结果</t>
    <phoneticPr fontId="5" type="noConversion"/>
  </si>
  <si>
    <t>次数</t>
    <phoneticPr fontId="5" type="noConversion"/>
  </si>
  <si>
    <t>得
分</t>
    <phoneticPr fontId="5" type="noConversion"/>
  </si>
  <si>
    <t>带头人
考核结果</t>
  </si>
  <si>
    <t>次数</t>
  </si>
  <si>
    <t>文章
得分</t>
    <phoneticPr fontId="5" type="noConversion"/>
  </si>
  <si>
    <t>成果
得分</t>
    <phoneticPr fontId="5" type="noConversion"/>
  </si>
  <si>
    <t>个数</t>
    <phoneticPr fontId="5" type="noConversion"/>
  </si>
  <si>
    <t>杨振永</t>
    <phoneticPr fontId="2" type="noConversion"/>
  </si>
  <si>
    <t>1995年</t>
    <phoneticPr fontId="2" type="noConversion"/>
  </si>
  <si>
    <t>大学本科</t>
    <phoneticPr fontId="2" type="noConversion"/>
  </si>
  <si>
    <t>1987年</t>
    <phoneticPr fontId="2" type="noConversion"/>
  </si>
  <si>
    <t>专科</t>
    <phoneticPr fontId="2" type="noConversion"/>
  </si>
  <si>
    <t>1980年</t>
    <phoneticPr fontId="2" type="noConversion"/>
  </si>
  <si>
    <t>合格</t>
    <phoneticPr fontId="2" type="noConversion"/>
  </si>
  <si>
    <t>优秀</t>
    <phoneticPr fontId="2" type="noConversion"/>
  </si>
  <si>
    <t>小计领导</t>
    <phoneticPr fontId="2" type="noConversion"/>
  </si>
  <si>
    <t>1995.12-今</t>
    <phoneticPr fontId="2" type="noConversion"/>
  </si>
  <si>
    <t>市政府级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</si>
</sst>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_);[Red]\(0.000\)"/>
    <numFmt numFmtId="177" formatCode="0.000_ "/>
    <numFmt numFmtId="178" formatCode="0.00_);[Red]\(0.00\)"/>
    <numFmt numFmtId="179" formatCode="####&quot;年&quot;"/>
    <numFmt numFmtId="180" formatCode="####&quot;次&quot;"/>
    <numFmt numFmtId="181" formatCode="0.00_ "/>
    <numFmt numFmtId="182" formatCode="0_);[Red]\(0\)"/>
    <numFmt numFmtId="183" formatCode="0_ "/>
  </numFmts>
  <fonts count="27" x14ac:knownFonts="1">
    <font>
      <sz val="11"/>
      <color theme="1"/>
      <name val="等线"/>
      <family val="2"/>
      <scheme val="minor"/>
    </font>
    <font>
      <b/>
      <sz val="18"/>
      <name val="隶书"/>
      <family val="3"/>
      <charset val="134"/>
    </font>
    <font>
      <sz val="9"/>
      <name val="等线"/>
      <family val="3"/>
      <charset val="134"/>
      <scheme val="minor"/>
    </font>
    <font>
      <sz val="10.5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等线"/>
      <family val="2"/>
      <scheme val="minor"/>
    </font>
    <font>
      <sz val="12"/>
      <name val="宋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0"/>
      <color rgb="FF0070C0"/>
      <name val="宋体"/>
      <family val="3"/>
      <charset val="134"/>
    </font>
    <font>
      <sz val="10"/>
      <color rgb="FF0070C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rgb="FFFF0000"/>
      <name val="仿宋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1"/>
      <color rgb="FFFF0000"/>
      <name val="等线"/>
      <family val="2"/>
      <scheme val="minor"/>
    </font>
    <font>
      <sz val="9"/>
      <color indexed="8"/>
      <name val="仿宋"/>
      <family val="3"/>
      <charset val="134"/>
    </font>
    <font>
      <sz val="9"/>
      <color theme="1"/>
      <name val="等线"/>
      <family val="2"/>
      <scheme val="minor"/>
    </font>
    <font>
      <sz val="9"/>
      <name val="等线"/>
      <family val="2"/>
      <scheme val="minor"/>
    </font>
    <font>
      <sz val="9"/>
      <color indexed="8"/>
      <name val="宋体"/>
      <family val="3"/>
      <charset val="134"/>
    </font>
    <font>
      <sz val="18"/>
      <name val="隶书"/>
      <family val="3"/>
      <charset val="134"/>
    </font>
    <font>
      <sz val="1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name val="等线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60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178" fontId="0" fillId="0" borderId="0" xfId="0" applyNumberFormat="1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182" fontId="0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79" fontId="0" fillId="0" borderId="0" xfId="0" applyNumberFormat="1" applyFont="1" applyFill="1" applyAlignment="1">
      <alignment horizontal="left" vertical="center"/>
    </xf>
    <xf numFmtId="0" fontId="9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82" fontId="6" fillId="0" borderId="0" xfId="0" applyNumberFormat="1" applyFont="1" applyFill="1" applyAlignment="1">
      <alignment horizontal="left" vertical="center"/>
    </xf>
    <xf numFmtId="181" fontId="12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179" fontId="9" fillId="0" borderId="6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177" fontId="9" fillId="0" borderId="9" xfId="0" applyNumberFormat="1" applyFont="1" applyFill="1" applyBorder="1" applyAlignment="1">
      <alignment horizontal="left" vertical="center"/>
    </xf>
    <xf numFmtId="176" fontId="9" fillId="0" borderId="9" xfId="0" applyNumberFormat="1" applyFont="1" applyFill="1" applyBorder="1" applyAlignment="1">
      <alignment horizontal="left" vertical="center"/>
    </xf>
    <xf numFmtId="178" fontId="9" fillId="0" borderId="9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79" fontId="9" fillId="0" borderId="12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left" vertical="center"/>
    </xf>
    <xf numFmtId="177" fontId="9" fillId="0" borderId="6" xfId="0" applyNumberFormat="1" applyFont="1" applyFill="1" applyBorder="1" applyAlignment="1">
      <alignment horizontal="left" vertical="center"/>
    </xf>
    <xf numFmtId="182" fontId="9" fillId="0" borderId="6" xfId="0" applyNumberFormat="1" applyFont="1" applyFill="1" applyBorder="1" applyAlignment="1">
      <alignment horizontal="left" vertical="center"/>
    </xf>
    <xf numFmtId="178" fontId="9" fillId="0" borderId="6" xfId="0" applyNumberFormat="1" applyFont="1" applyFill="1" applyBorder="1" applyAlignment="1">
      <alignment horizontal="left" vertical="center"/>
    </xf>
    <xf numFmtId="182" fontId="9" fillId="0" borderId="9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 wrapText="1"/>
    </xf>
    <xf numFmtId="179" fontId="6" fillId="0" borderId="0" xfId="0" applyNumberFormat="1" applyFont="1" applyFill="1" applyAlignment="1">
      <alignment horizontal="left" vertical="center"/>
    </xf>
    <xf numFmtId="179" fontId="1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79" fontId="5" fillId="0" borderId="6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6" fontId="9" fillId="0" borderId="12" xfId="0" applyNumberFormat="1" applyFont="1" applyFill="1" applyBorder="1" applyAlignment="1">
      <alignment horizontal="left" vertical="center"/>
    </xf>
    <xf numFmtId="177" fontId="9" fillId="0" borderId="12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178" fontId="9" fillId="0" borderId="12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179" fontId="9" fillId="0" borderId="9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79" fontId="9" fillId="0" borderId="1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182" fontId="9" fillId="0" borderId="12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181" fontId="9" fillId="0" borderId="12" xfId="0" applyNumberFormat="1" applyFont="1" applyFill="1" applyBorder="1" applyAlignment="1">
      <alignment horizontal="left" vertical="center"/>
    </xf>
    <xf numFmtId="179" fontId="5" fillId="0" borderId="12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82" fontId="5" fillId="2" borderId="12" xfId="0" applyNumberFormat="1" applyFont="1" applyFill="1" applyBorder="1" applyAlignment="1">
      <alignment horizontal="center" vertical="center" wrapText="1"/>
    </xf>
    <xf numFmtId="178" fontId="5" fillId="0" borderId="15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180" fontId="5" fillId="0" borderId="1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179" fontId="9" fillId="0" borderId="9" xfId="0" applyNumberFormat="1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180" fontId="9" fillId="0" borderId="9" xfId="0" applyNumberFormat="1" applyFont="1" applyFill="1" applyBorder="1" applyAlignment="1">
      <alignment vertical="center" wrapText="1"/>
    </xf>
    <xf numFmtId="180" fontId="9" fillId="0" borderId="12" xfId="0" applyNumberFormat="1" applyFont="1" applyFill="1" applyBorder="1" applyAlignment="1">
      <alignment horizontal="center" vertical="center" wrapText="1"/>
    </xf>
    <xf numFmtId="180" fontId="9" fillId="0" borderId="6" xfId="0" applyNumberFormat="1" applyFont="1" applyFill="1" applyBorder="1" applyAlignment="1">
      <alignment horizontal="center" vertical="center" wrapText="1"/>
    </xf>
    <xf numFmtId="177" fontId="14" fillId="0" borderId="12" xfId="0" applyNumberFormat="1" applyFont="1" applyFill="1" applyBorder="1" applyAlignment="1">
      <alignment horizontal="left" vertical="center"/>
    </xf>
    <xf numFmtId="178" fontId="14" fillId="0" borderId="12" xfId="0" applyNumberFormat="1" applyFont="1" applyFill="1" applyBorder="1" applyAlignment="1">
      <alignment horizontal="left"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79" fontId="0" fillId="5" borderId="0" xfId="0" applyNumberFormat="1" applyFont="1" applyFill="1" applyAlignment="1">
      <alignment horizontal="center" vertical="center"/>
    </xf>
    <xf numFmtId="179" fontId="15" fillId="5" borderId="0" xfId="0" applyNumberFormat="1" applyFont="1" applyFill="1" applyAlignment="1">
      <alignment horizontal="center" vertical="center"/>
    </xf>
    <xf numFmtId="179" fontId="16" fillId="5" borderId="0" xfId="0" applyNumberFormat="1" applyFont="1" applyFill="1" applyAlignment="1">
      <alignment horizontal="center" vertical="center"/>
    </xf>
    <xf numFmtId="178" fontId="17" fillId="5" borderId="0" xfId="0" applyNumberFormat="1" applyFont="1" applyFill="1" applyAlignment="1">
      <alignment horizontal="center" vertical="center"/>
    </xf>
    <xf numFmtId="176" fontId="0" fillId="5" borderId="0" xfId="0" applyNumberFormat="1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9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80" fontId="5" fillId="0" borderId="16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 wrapText="1"/>
    </xf>
    <xf numFmtId="176" fontId="5" fillId="6" borderId="12" xfId="0" applyNumberFormat="1" applyFont="1" applyFill="1" applyBorder="1" applyAlignment="1">
      <alignment horizontal="center" vertical="center" wrapText="1"/>
    </xf>
    <xf numFmtId="176" fontId="0" fillId="6" borderId="0" xfId="0" applyNumberFormat="1" applyFont="1" applyFill="1" applyAlignment="1">
      <alignment horizontal="center" vertical="center"/>
    </xf>
    <xf numFmtId="176" fontId="6" fillId="6" borderId="0" xfId="0" applyNumberFormat="1" applyFont="1" applyFill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0" fillId="0" borderId="19" xfId="0" applyBorder="1"/>
    <xf numFmtId="0" fontId="0" fillId="6" borderId="19" xfId="0" applyFill="1" applyBorder="1"/>
    <xf numFmtId="0" fontId="0" fillId="0" borderId="14" xfId="0" applyBorder="1"/>
    <xf numFmtId="0" fontId="0" fillId="0" borderId="10" xfId="0" applyBorder="1"/>
    <xf numFmtId="0" fontId="0" fillId="0" borderId="20" xfId="0" applyBorder="1"/>
    <xf numFmtId="0" fontId="0" fillId="6" borderId="20" xfId="0" applyFill="1" applyBorder="1"/>
    <xf numFmtId="0" fontId="0" fillId="0" borderId="11" xfId="0" applyBorder="1"/>
    <xf numFmtId="0" fontId="0" fillId="0" borderId="16" xfId="0" applyBorder="1"/>
    <xf numFmtId="0" fontId="0" fillId="0" borderId="9" xfId="0" applyBorder="1"/>
    <xf numFmtId="0" fontId="0" fillId="6" borderId="16" xfId="0" applyFill="1" applyBorder="1"/>
    <xf numFmtId="0" fontId="0" fillId="6" borderId="9" xfId="0" applyFill="1" applyBorder="1"/>
    <xf numFmtId="0" fontId="5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82" fontId="0" fillId="6" borderId="0" xfId="0" applyNumberFormat="1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178" fontId="0" fillId="6" borderId="0" xfId="0" applyNumberFormat="1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1" fillId="6" borderId="0" xfId="0" applyFont="1" applyFill="1" applyAlignment="1">
      <alignment horizontal="center" vertical="center"/>
    </xf>
    <xf numFmtId="182" fontId="6" fillId="6" borderId="0" xfId="0" applyNumberFormat="1" applyFont="1" applyFill="1" applyAlignment="1">
      <alignment horizontal="center" vertical="center"/>
    </xf>
    <xf numFmtId="178" fontId="6" fillId="6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177" fontId="17" fillId="5" borderId="0" xfId="0" applyNumberFormat="1" applyFont="1" applyFill="1" applyAlignment="1">
      <alignment horizontal="center" vertical="center"/>
    </xf>
    <xf numFmtId="180" fontId="0" fillId="5" borderId="0" xfId="0" applyNumberFormat="1" applyFont="1" applyFill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179" fontId="19" fillId="0" borderId="16" xfId="0" applyNumberFormat="1" applyFont="1" applyFill="1" applyBorder="1" applyAlignment="1">
      <alignment horizontal="center" vertical="center"/>
    </xf>
    <xf numFmtId="179" fontId="19" fillId="0" borderId="9" xfId="0" applyNumberFormat="1" applyFont="1" applyFill="1" applyBorder="1" applyAlignment="1">
      <alignment horizontal="center" vertical="center"/>
    </xf>
    <xf numFmtId="176" fontId="19" fillId="6" borderId="16" xfId="0" applyNumberFormat="1" applyFont="1" applyFill="1" applyBorder="1" applyAlignment="1">
      <alignment horizontal="center" vertical="center"/>
    </xf>
    <xf numFmtId="176" fontId="19" fillId="6" borderId="9" xfId="0" applyNumberFormat="1" applyFont="1" applyFill="1" applyBorder="1" applyAlignment="1">
      <alignment horizontal="center" vertical="center"/>
    </xf>
    <xf numFmtId="177" fontId="19" fillId="6" borderId="9" xfId="0" applyNumberFormat="1" applyFont="1" applyFill="1" applyBorder="1" applyAlignment="1">
      <alignment horizontal="center" vertical="center"/>
    </xf>
    <xf numFmtId="178" fontId="19" fillId="0" borderId="16" xfId="0" applyNumberFormat="1" applyFont="1" applyFill="1" applyBorder="1" applyAlignment="1">
      <alignment horizontal="center" vertical="center"/>
    </xf>
    <xf numFmtId="178" fontId="19" fillId="0" borderId="9" xfId="0" applyNumberFormat="1" applyFont="1" applyFill="1" applyBorder="1" applyAlignment="1">
      <alignment horizontal="center" vertical="center"/>
    </xf>
    <xf numFmtId="180" fontId="19" fillId="0" borderId="16" xfId="0" applyNumberFormat="1" applyFont="1" applyFill="1" applyBorder="1" applyAlignment="1">
      <alignment horizontal="center" vertical="center"/>
    </xf>
    <xf numFmtId="180" fontId="19" fillId="0" borderId="9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9" fontId="19" fillId="0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79" fontId="5" fillId="0" borderId="16" xfId="0" applyNumberFormat="1" applyFont="1" applyFill="1" applyBorder="1" applyAlignment="1">
      <alignment horizontal="center" vertical="center"/>
    </xf>
    <xf numFmtId="176" fontId="5" fillId="6" borderId="16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7" fontId="21" fillId="6" borderId="16" xfId="0" applyNumberFormat="1" applyFont="1" applyFill="1" applyBorder="1" applyAlignment="1">
      <alignment horizontal="center" vertical="center"/>
    </xf>
    <xf numFmtId="178" fontId="21" fillId="0" borderId="16" xfId="0" applyNumberFormat="1" applyFont="1" applyFill="1" applyBorder="1" applyAlignment="1">
      <alignment horizontal="center" vertical="center"/>
    </xf>
    <xf numFmtId="176" fontId="21" fillId="6" borderId="16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177" fontId="21" fillId="6" borderId="17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21" fillId="0" borderId="14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center" vertical="center"/>
    </xf>
    <xf numFmtId="176" fontId="5" fillId="6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7" fontId="21" fillId="6" borderId="6" xfId="0" applyNumberFormat="1" applyFont="1" applyFill="1" applyBorder="1" applyAlignment="1">
      <alignment horizontal="center" vertical="center"/>
    </xf>
    <xf numFmtId="182" fontId="21" fillId="6" borderId="6" xfId="0" applyNumberFormat="1" applyFont="1" applyFill="1" applyBorder="1" applyAlignment="1">
      <alignment horizontal="center" vertical="center"/>
    </xf>
    <xf numFmtId="178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79" fontId="13" fillId="0" borderId="16" xfId="0" applyNumberFormat="1" applyFont="1" applyFill="1" applyBorder="1" applyAlignment="1">
      <alignment horizontal="center" vertical="center"/>
    </xf>
    <xf numFmtId="176" fontId="13" fillId="6" borderId="16" xfId="0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178" fontId="13" fillId="0" borderId="16" xfId="0" applyNumberFormat="1" applyFont="1" applyFill="1" applyBorder="1" applyAlignment="1">
      <alignment horizontal="center" vertical="center"/>
    </xf>
    <xf numFmtId="180" fontId="13" fillId="0" borderId="16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79" fontId="13" fillId="0" borderId="9" xfId="0" applyNumberFormat="1" applyFont="1" applyFill="1" applyBorder="1" applyAlignment="1">
      <alignment horizontal="center" vertical="center"/>
    </xf>
    <xf numFmtId="176" fontId="13" fillId="6" borderId="9" xfId="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177" fontId="13" fillId="6" borderId="9" xfId="0" applyNumberFormat="1" applyFont="1" applyFill="1" applyBorder="1" applyAlignment="1">
      <alignment horizontal="center" vertical="center"/>
    </xf>
    <xf numFmtId="178" fontId="13" fillId="0" borderId="9" xfId="0" applyNumberFormat="1" applyFont="1" applyFill="1" applyBorder="1" applyAlignment="1">
      <alignment horizontal="center" vertical="center"/>
    </xf>
    <xf numFmtId="180" fontId="13" fillId="0" borderId="9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176" fontId="13" fillId="6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0" fontId="13" fillId="6" borderId="9" xfId="0" applyNumberFormat="1" applyFont="1" applyFill="1" applyBorder="1" applyAlignment="1">
      <alignment horizontal="center" vertical="center"/>
    </xf>
    <xf numFmtId="0" fontId="19" fillId="6" borderId="9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21" fillId="6" borderId="1" xfId="0" applyNumberFormat="1" applyFont="1" applyFill="1" applyBorder="1" applyAlignment="1">
      <alignment horizontal="center" vertical="center"/>
    </xf>
    <xf numFmtId="177" fontId="21" fillId="6" borderId="1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177" fontId="21" fillId="6" borderId="9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6" borderId="6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6" xfId="0" applyFill="1" applyBorder="1"/>
    <xf numFmtId="0" fontId="0" fillId="0" borderId="6" xfId="0" applyFill="1" applyBorder="1"/>
    <xf numFmtId="0" fontId="0" fillId="0" borderId="9" xfId="0" applyFill="1" applyBorder="1"/>
    <xf numFmtId="0" fontId="0" fillId="4" borderId="16" xfId="0" applyFill="1" applyBorder="1"/>
    <xf numFmtId="0" fontId="0" fillId="6" borderId="0" xfId="0" applyFill="1" applyBorder="1"/>
    <xf numFmtId="0" fontId="0" fillId="6" borderId="6" xfId="0" applyFill="1" applyBorder="1"/>
    <xf numFmtId="0" fontId="5" fillId="6" borderId="0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9" xfId="0" applyFill="1" applyBorder="1"/>
    <xf numFmtId="0" fontId="17" fillId="3" borderId="0" xfId="0" applyFont="1" applyFill="1"/>
    <xf numFmtId="0" fontId="17" fillId="4" borderId="0" xfId="0" applyFont="1" applyFill="1"/>
    <xf numFmtId="0" fontId="0" fillId="4" borderId="1" xfId="0" applyFill="1" applyBorder="1"/>
    <xf numFmtId="0" fontId="0" fillId="4" borderId="19" xfId="0" applyFill="1" applyBorder="1"/>
    <xf numFmtId="0" fontId="0" fillId="4" borderId="0" xfId="0" applyFill="1" applyBorder="1"/>
    <xf numFmtId="0" fontId="0" fillId="4" borderId="20" xfId="0" applyFill="1" applyBorder="1"/>
    <xf numFmtId="0" fontId="0" fillId="4" borderId="0" xfId="0" applyFill="1" applyAlignment="1">
      <alignment horizontal="center"/>
    </xf>
    <xf numFmtId="0" fontId="16" fillId="4" borderId="0" xfId="0" applyFont="1" applyFill="1" applyAlignment="1">
      <alignment horizontal="center" vertical="center"/>
    </xf>
    <xf numFmtId="182" fontId="5" fillId="6" borderId="19" xfId="0" applyNumberFormat="1" applyFont="1" applyFill="1" applyBorder="1" applyAlignment="1">
      <alignment horizontal="center" vertical="center" wrapText="1"/>
    </xf>
    <xf numFmtId="182" fontId="5" fillId="6" borderId="0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6" xfId="0" applyNumberFormat="1" applyFont="1" applyFill="1" applyBorder="1" applyAlignment="1">
      <alignment horizontal="center" vertical="center"/>
    </xf>
    <xf numFmtId="0" fontId="13" fillId="4" borderId="9" xfId="0" applyNumberFormat="1" applyFont="1" applyFill="1" applyBorder="1" applyAlignment="1">
      <alignment horizontal="center" vertical="center"/>
    </xf>
    <xf numFmtId="0" fontId="19" fillId="4" borderId="16" xfId="0" applyNumberFormat="1" applyFont="1" applyFill="1" applyBorder="1" applyAlignment="1">
      <alignment horizontal="center" vertical="center"/>
    </xf>
    <xf numFmtId="0" fontId="19" fillId="4" borderId="9" xfId="0" applyNumberFormat="1" applyFont="1" applyFill="1" applyBorder="1" applyAlignment="1">
      <alignment horizontal="center" vertical="center"/>
    </xf>
    <xf numFmtId="0" fontId="21" fillId="4" borderId="16" xfId="0" applyNumberFormat="1" applyFont="1" applyFill="1" applyBorder="1" applyAlignment="1">
      <alignment horizontal="center" vertical="center"/>
    </xf>
    <xf numFmtId="182" fontId="21" fillId="4" borderId="6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Alignment="1">
      <alignment horizontal="center" vertical="center"/>
    </xf>
    <xf numFmtId="177" fontId="21" fillId="6" borderId="2" xfId="0" applyNumberFormat="1" applyFont="1" applyFill="1" applyBorder="1" applyAlignment="1">
      <alignment horizontal="center" vertical="center"/>
    </xf>
    <xf numFmtId="177" fontId="21" fillId="6" borderId="10" xfId="0" applyNumberFormat="1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center" vertical="center"/>
    </xf>
    <xf numFmtId="182" fontId="9" fillId="4" borderId="14" xfId="0" applyNumberFormat="1" applyFont="1" applyFill="1" applyBorder="1" applyAlignment="1">
      <alignment horizontal="left" vertical="center"/>
    </xf>
    <xf numFmtId="182" fontId="9" fillId="4" borderId="7" xfId="0" applyNumberFormat="1" applyFont="1" applyFill="1" applyBorder="1" applyAlignment="1">
      <alignment horizontal="left" vertical="center"/>
    </xf>
    <xf numFmtId="182" fontId="9" fillId="4" borderId="11" xfId="0" applyNumberFormat="1" applyFont="1" applyFill="1" applyBorder="1" applyAlignment="1">
      <alignment horizontal="left" vertical="center"/>
    </xf>
    <xf numFmtId="0" fontId="9" fillId="4" borderId="12" xfId="0" applyNumberFormat="1" applyFont="1" applyFill="1" applyBorder="1" applyAlignment="1">
      <alignment horizontal="left" vertical="center"/>
    </xf>
    <xf numFmtId="182" fontId="9" fillId="4" borderId="12" xfId="0" applyNumberFormat="1" applyFont="1" applyFill="1" applyBorder="1" applyAlignment="1">
      <alignment horizontal="left" vertical="center"/>
    </xf>
    <xf numFmtId="182" fontId="9" fillId="4" borderId="6" xfId="0" applyNumberFormat="1" applyFont="1" applyFill="1" applyBorder="1" applyAlignment="1">
      <alignment horizontal="left" vertical="center"/>
    </xf>
    <xf numFmtId="182" fontId="9" fillId="4" borderId="16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179" fontId="9" fillId="0" borderId="12" xfId="0" applyNumberFormat="1" applyFont="1" applyFill="1" applyBorder="1" applyAlignment="1">
      <alignment horizontal="left" vertical="center"/>
    </xf>
    <xf numFmtId="179" fontId="9" fillId="0" borderId="9" xfId="0" applyNumberFormat="1" applyFont="1" applyFill="1" applyBorder="1" applyAlignment="1">
      <alignment horizontal="left" vertical="center"/>
    </xf>
    <xf numFmtId="176" fontId="5" fillId="2" borderId="22" xfId="0" applyNumberFormat="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182" fontId="5" fillId="4" borderId="19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179" fontId="5" fillId="4" borderId="12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179" fontId="5" fillId="4" borderId="1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182" fontId="5" fillId="4" borderId="0" xfId="0" applyNumberFormat="1" applyFont="1" applyFill="1" applyBorder="1" applyAlignment="1">
      <alignment horizontal="center" vertical="center" wrapText="1"/>
    </xf>
    <xf numFmtId="178" fontId="5" fillId="4" borderId="19" xfId="0" applyNumberFormat="1" applyFont="1" applyFill="1" applyBorder="1" applyAlignment="1">
      <alignment horizontal="center" vertical="center" wrapText="1"/>
    </xf>
    <xf numFmtId="176" fontId="5" fillId="4" borderId="12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79" fontId="5" fillId="4" borderId="6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180" fontId="5" fillId="4" borderId="12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/>
    </xf>
    <xf numFmtId="179" fontId="9" fillId="4" borderId="16" xfId="0" applyNumberFormat="1" applyFont="1" applyFill="1" applyBorder="1" applyAlignment="1">
      <alignment horizontal="left" vertical="center"/>
    </xf>
    <xf numFmtId="176" fontId="9" fillId="4" borderId="16" xfId="0" applyNumberFormat="1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177" fontId="9" fillId="4" borderId="16" xfId="0" applyNumberFormat="1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4" xfId="0" applyNumberFormat="1" applyFont="1" applyFill="1" applyBorder="1" applyAlignment="1">
      <alignment horizontal="left" vertical="center"/>
    </xf>
    <xf numFmtId="178" fontId="9" fillId="4" borderId="14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6" xfId="0" applyNumberFormat="1" applyFont="1" applyFill="1" applyBorder="1" applyAlignment="1">
      <alignment horizontal="center" vertical="center"/>
    </xf>
    <xf numFmtId="176" fontId="9" fillId="4" borderId="14" xfId="0" applyNumberFormat="1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179" fontId="9" fillId="4" borderId="6" xfId="0" applyNumberFormat="1" applyFont="1" applyFill="1" applyBorder="1" applyAlignment="1">
      <alignment horizontal="left" vertical="center"/>
    </xf>
    <xf numFmtId="176" fontId="9" fillId="4" borderId="6" xfId="0" applyNumberFormat="1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 wrapText="1"/>
    </xf>
    <xf numFmtId="177" fontId="9" fillId="4" borderId="0" xfId="0" applyNumberFormat="1" applyFont="1" applyFill="1" applyBorder="1" applyAlignment="1">
      <alignment horizontal="left" vertical="center"/>
    </xf>
    <xf numFmtId="0" fontId="9" fillId="4" borderId="7" xfId="0" applyNumberFormat="1" applyFont="1" applyFill="1" applyBorder="1" applyAlignment="1">
      <alignment horizontal="left" vertical="center"/>
    </xf>
    <xf numFmtId="178" fontId="9" fillId="4" borderId="7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 wrapText="1"/>
    </xf>
    <xf numFmtId="177" fontId="9" fillId="4" borderId="6" xfId="0" applyNumberFormat="1" applyFont="1" applyFill="1" applyBorder="1" applyAlignment="1">
      <alignment horizontal="left" vertical="center"/>
    </xf>
    <xf numFmtId="177" fontId="9" fillId="4" borderId="8" xfId="0" applyNumberFormat="1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183" fontId="9" fillId="4" borderId="6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176" fontId="9" fillId="4" borderId="7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179" fontId="9" fillId="4" borderId="6" xfId="0" applyNumberFormat="1" applyFont="1" applyFill="1" applyBorder="1" applyAlignment="1">
      <alignment horizontal="left" vertical="center" wrapText="1"/>
    </xf>
    <xf numFmtId="0" fontId="9" fillId="4" borderId="0" xfId="0" applyNumberFormat="1" applyFont="1" applyFill="1" applyBorder="1" applyAlignment="1">
      <alignment horizontal="left" vertical="center"/>
    </xf>
    <xf numFmtId="178" fontId="9" fillId="4" borderId="0" xfId="0" applyNumberFormat="1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177" fontId="9" fillId="4" borderId="6" xfId="0" applyNumberFormat="1" applyFont="1" applyFill="1" applyBorder="1" applyAlignment="1">
      <alignment horizontal="center" vertical="center"/>
    </xf>
    <xf numFmtId="179" fontId="9" fillId="4" borderId="9" xfId="0" applyNumberFormat="1" applyFont="1" applyFill="1" applyBorder="1" applyAlignment="1">
      <alignment horizontal="left" vertical="center"/>
    </xf>
    <xf numFmtId="176" fontId="9" fillId="4" borderId="9" xfId="0" applyNumberFormat="1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179" fontId="9" fillId="4" borderId="9" xfId="0" applyNumberFormat="1" applyFont="1" applyFill="1" applyBorder="1" applyAlignment="1">
      <alignment horizontal="left" vertical="center" wrapText="1"/>
    </xf>
    <xf numFmtId="177" fontId="9" fillId="4" borderId="20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NumberFormat="1" applyFont="1" applyFill="1" applyBorder="1" applyAlignment="1">
      <alignment horizontal="left" vertical="center"/>
    </xf>
    <xf numFmtId="178" fontId="9" fillId="4" borderId="11" xfId="0" applyNumberFormat="1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177" fontId="9" fillId="4" borderId="9" xfId="0" applyNumberFormat="1" applyFont="1" applyFill="1" applyBorder="1" applyAlignment="1">
      <alignment horizontal="left" vertical="center"/>
    </xf>
    <xf numFmtId="177" fontId="9" fillId="4" borderId="10" xfId="0" applyNumberFormat="1" applyFont="1" applyFill="1" applyBorder="1" applyAlignment="1">
      <alignment horizontal="left" vertical="center"/>
    </xf>
    <xf numFmtId="177" fontId="9" fillId="4" borderId="9" xfId="0" applyNumberFormat="1" applyFont="1" applyFill="1" applyBorder="1" applyAlignment="1">
      <alignment horizontal="center" vertical="center"/>
    </xf>
    <xf numFmtId="176" fontId="9" fillId="4" borderId="11" xfId="0" applyNumberFormat="1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179" fontId="9" fillId="4" borderId="12" xfId="0" applyNumberFormat="1" applyFont="1" applyFill="1" applyBorder="1" applyAlignment="1">
      <alignment horizontal="left" vertical="center"/>
    </xf>
    <xf numFmtId="179" fontId="9" fillId="4" borderId="1" xfId="0" applyNumberFormat="1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176" fontId="9" fillId="4" borderId="12" xfId="0" applyNumberFormat="1" applyFont="1" applyFill="1" applyBorder="1" applyAlignment="1">
      <alignment horizontal="left" vertical="center"/>
    </xf>
    <xf numFmtId="178" fontId="9" fillId="4" borderId="12" xfId="0" applyNumberFormat="1" applyFont="1" applyFill="1" applyBorder="1" applyAlignment="1">
      <alignment horizontal="left" vertical="center"/>
    </xf>
    <xf numFmtId="177" fontId="9" fillId="4" borderId="12" xfId="0" applyNumberFormat="1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 wrapText="1"/>
    </xf>
    <xf numFmtId="177" fontId="9" fillId="4" borderId="17" xfId="0" applyNumberFormat="1" applyFont="1" applyFill="1" applyBorder="1" applyAlignment="1">
      <alignment horizontal="left" vertical="center"/>
    </xf>
    <xf numFmtId="181" fontId="9" fillId="4" borderId="12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180" fontId="9" fillId="4" borderId="16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178" fontId="9" fillId="4" borderId="17" xfId="0" applyNumberFormat="1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left" vertical="center"/>
    </xf>
    <xf numFmtId="178" fontId="9" fillId="4" borderId="6" xfId="0" applyNumberFormat="1" applyFont="1" applyFill="1" applyBorder="1" applyAlignment="1">
      <alignment horizontal="left" vertical="center"/>
    </xf>
    <xf numFmtId="180" fontId="9" fillId="4" borderId="9" xfId="0" applyNumberFormat="1" applyFont="1" applyFill="1" applyBorder="1" applyAlignment="1">
      <alignment horizontal="center" vertical="center" wrapText="1"/>
    </xf>
    <xf numFmtId="178" fontId="9" fillId="4" borderId="8" xfId="0" applyNumberFormat="1" applyFont="1" applyFill="1" applyBorder="1" applyAlignment="1">
      <alignment horizontal="left" vertical="center"/>
    </xf>
    <xf numFmtId="179" fontId="9" fillId="4" borderId="10" xfId="0" applyNumberFormat="1" applyFont="1" applyFill="1" applyBorder="1" applyAlignment="1">
      <alignment horizontal="left" vertical="center"/>
    </xf>
    <xf numFmtId="178" fontId="9" fillId="4" borderId="16" xfId="0" applyNumberFormat="1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 wrapText="1"/>
    </xf>
    <xf numFmtId="176" fontId="9" fillId="4" borderId="17" xfId="0" applyNumberFormat="1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82" fontId="9" fillId="4" borderId="9" xfId="0" applyNumberFormat="1" applyFont="1" applyFill="1" applyBorder="1" applyAlignment="1">
      <alignment horizontal="left" vertical="center"/>
    </xf>
    <xf numFmtId="0" fontId="9" fillId="4" borderId="9" xfId="0" applyNumberFormat="1" applyFont="1" applyFill="1" applyBorder="1" applyAlignment="1">
      <alignment horizontal="left" vertical="center"/>
    </xf>
    <xf numFmtId="178" fontId="9" fillId="4" borderId="9" xfId="0" applyNumberFormat="1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left" vertical="center" wrapText="1"/>
    </xf>
    <xf numFmtId="176" fontId="9" fillId="4" borderId="8" xfId="0" applyNumberFormat="1" applyFont="1" applyFill="1" applyBorder="1" applyAlignment="1">
      <alignment horizontal="left" vertical="center"/>
    </xf>
    <xf numFmtId="176" fontId="9" fillId="4" borderId="10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182" fontId="4" fillId="4" borderId="0" xfId="0" applyNumberFormat="1" applyFont="1" applyFill="1" applyAlignment="1">
      <alignment horizontal="left" vertical="center"/>
    </xf>
    <xf numFmtId="178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Alignment="1">
      <alignment horizontal="center" vertical="center"/>
    </xf>
    <xf numFmtId="179" fontId="4" fillId="4" borderId="0" xfId="0" applyNumberFormat="1" applyFont="1" applyFill="1" applyAlignment="1">
      <alignment horizontal="center" vertical="center"/>
    </xf>
    <xf numFmtId="181" fontId="4" fillId="4" borderId="0" xfId="0" applyNumberFormat="1" applyFont="1" applyFill="1" applyAlignment="1">
      <alignment horizontal="center" vertical="center"/>
    </xf>
    <xf numFmtId="178" fontId="4" fillId="4" borderId="0" xfId="0" applyNumberFormat="1" applyFont="1" applyFill="1" applyAlignment="1">
      <alignment horizontal="left" vertical="center"/>
    </xf>
    <xf numFmtId="176" fontId="4" fillId="4" borderId="0" xfId="0" applyNumberFormat="1" applyFont="1" applyFill="1" applyAlignment="1">
      <alignment horizontal="left" vertical="center"/>
    </xf>
    <xf numFmtId="179" fontId="7" fillId="4" borderId="0" xfId="0" applyNumberFormat="1" applyFont="1" applyFill="1" applyAlignment="1">
      <alignment horizontal="center" vertical="center"/>
    </xf>
    <xf numFmtId="179" fontId="4" fillId="4" borderId="0" xfId="0" applyNumberFormat="1" applyFont="1" applyFill="1" applyAlignment="1">
      <alignment horizontal="left" vertical="center"/>
    </xf>
    <xf numFmtId="176" fontId="7" fillId="4" borderId="0" xfId="0" applyNumberFormat="1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179" fontId="7" fillId="4" borderId="0" xfId="0" applyNumberFormat="1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182" fontId="7" fillId="4" borderId="0" xfId="0" applyNumberFormat="1" applyFont="1" applyFill="1" applyAlignment="1">
      <alignment horizontal="left" vertical="center"/>
    </xf>
    <xf numFmtId="178" fontId="7" fillId="4" borderId="0" xfId="0" applyNumberFormat="1" applyFont="1" applyFill="1" applyAlignment="1">
      <alignment horizontal="center" vertical="center"/>
    </xf>
    <xf numFmtId="176" fontId="7" fillId="4" borderId="0" xfId="0" applyNumberFormat="1" applyFont="1" applyFill="1" applyAlignment="1">
      <alignment horizontal="center" vertical="center"/>
    </xf>
    <xf numFmtId="177" fontId="7" fillId="4" borderId="0" xfId="0" applyNumberFormat="1" applyFont="1" applyFill="1" applyAlignment="1">
      <alignment horizontal="left" vertical="center"/>
    </xf>
    <xf numFmtId="180" fontId="7" fillId="4" borderId="0" xfId="0" applyNumberFormat="1" applyFont="1" applyFill="1" applyAlignment="1">
      <alignment horizontal="left" vertical="center"/>
    </xf>
    <xf numFmtId="178" fontId="7" fillId="4" borderId="0" xfId="0" applyNumberFormat="1" applyFont="1" applyFill="1" applyAlignment="1">
      <alignment horizontal="left" vertical="center"/>
    </xf>
    <xf numFmtId="0" fontId="7" fillId="0" borderId="16" xfId="0" applyFont="1" applyBorder="1"/>
    <xf numFmtId="0" fontId="23" fillId="0" borderId="6" xfId="0" applyFont="1" applyBorder="1"/>
    <xf numFmtId="0" fontId="23" fillId="0" borderId="19" xfId="0" applyFont="1" applyBorder="1"/>
    <xf numFmtId="0" fontId="23" fillId="0" borderId="16" xfId="0" applyFont="1" applyFill="1" applyBorder="1"/>
    <xf numFmtId="0" fontId="23" fillId="0" borderId="14" xfId="0" applyFont="1" applyBorder="1"/>
    <xf numFmtId="0" fontId="23" fillId="0" borderId="0" xfId="0" applyFont="1"/>
    <xf numFmtId="0" fontId="7" fillId="4" borderId="16" xfId="0" applyFont="1" applyFill="1" applyBorder="1"/>
    <xf numFmtId="179" fontId="5" fillId="0" borderId="22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76" fontId="5" fillId="0" borderId="2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180" fontId="5" fillId="0" borderId="22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9" fontId="4" fillId="0" borderId="16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176" fontId="4" fillId="0" borderId="16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180" fontId="24" fillId="0" borderId="1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180" fontId="4" fillId="0" borderId="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9" fontId="4" fillId="0" borderId="1" xfId="0" applyNumberFormat="1" applyFont="1" applyFill="1" applyBorder="1" applyAlignment="1">
      <alignment horizontal="left" vertical="center"/>
    </xf>
    <xf numFmtId="180" fontId="4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7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77" fontId="9" fillId="3" borderId="16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77" fontId="21" fillId="3" borderId="19" xfId="0" applyNumberFormat="1" applyFont="1" applyFill="1" applyBorder="1" applyAlignment="1">
      <alignment horizontal="center" vertical="center"/>
    </xf>
    <xf numFmtId="177" fontId="14" fillId="3" borderId="16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2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2" borderId="12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79" fontId="9" fillId="4" borderId="2" xfId="0" applyNumberFormat="1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2" xfId="0" applyNumberFormat="1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 wrapText="1"/>
    </xf>
    <xf numFmtId="177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76" fontId="5" fillId="4" borderId="16" xfId="0" applyNumberFormat="1" applyFont="1" applyFill="1" applyBorder="1" applyAlignment="1">
      <alignment horizontal="center" vertical="center" wrapText="1"/>
    </xf>
    <xf numFmtId="176" fontId="5" fillId="4" borderId="6" xfId="0" applyNumberFormat="1" applyFont="1" applyFill="1" applyBorder="1" applyAlignment="1">
      <alignment horizontal="center" vertical="center" wrapText="1"/>
    </xf>
    <xf numFmtId="176" fontId="5" fillId="4" borderId="9" xfId="0" applyNumberFormat="1" applyFont="1" applyFill="1" applyBorder="1" applyAlignment="1">
      <alignment horizontal="center" vertical="center" wrapText="1"/>
    </xf>
    <xf numFmtId="178" fontId="5" fillId="4" borderId="1" xfId="0" applyNumberFormat="1" applyFont="1" applyFill="1" applyBorder="1" applyAlignment="1">
      <alignment horizontal="center" vertical="center" wrapText="1"/>
    </xf>
    <xf numFmtId="178" fontId="5" fillId="4" borderId="12" xfId="0" applyNumberFormat="1" applyFont="1" applyFill="1" applyBorder="1" applyAlignment="1">
      <alignment horizontal="center" vertical="center" wrapText="1"/>
    </xf>
    <xf numFmtId="179" fontId="9" fillId="4" borderId="1" xfId="0" applyNumberFormat="1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182" fontId="5" fillId="4" borderId="16" xfId="0" applyNumberFormat="1" applyFont="1" applyFill="1" applyBorder="1" applyAlignment="1">
      <alignment horizontal="center" vertical="center" wrapText="1"/>
    </xf>
    <xf numFmtId="182" fontId="5" fillId="4" borderId="9" xfId="0" applyNumberFormat="1" applyFont="1" applyFill="1" applyBorder="1" applyAlignment="1">
      <alignment horizontal="center" vertical="center" wrapText="1"/>
    </xf>
    <xf numFmtId="176" fontId="5" fillId="6" borderId="16" xfId="0" applyNumberFormat="1" applyFont="1" applyFill="1" applyBorder="1" applyAlignment="1">
      <alignment horizontal="center" vertical="center" wrapText="1"/>
    </xf>
    <xf numFmtId="176" fontId="5" fillId="6" borderId="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76" fontId="5" fillId="0" borderId="16" xfId="0" applyNumberFormat="1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5" fillId="6" borderId="1" xfId="0" applyNumberFormat="1" applyFont="1" applyFill="1" applyBorder="1" applyAlignment="1">
      <alignment horizontal="center" vertical="center" wrapText="1"/>
    </xf>
    <xf numFmtId="178" fontId="5" fillId="6" borderId="16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center" vertical="center" wrapText="1"/>
    </xf>
    <xf numFmtId="177" fontId="5" fillId="6" borderId="1" xfId="0" applyNumberFormat="1" applyFont="1" applyFill="1" applyBorder="1" applyAlignment="1">
      <alignment horizontal="center" vertical="center" wrapText="1"/>
    </xf>
    <xf numFmtId="177" fontId="5" fillId="6" borderId="16" xfId="0" applyNumberFormat="1" applyFont="1" applyFill="1" applyBorder="1" applyAlignment="1">
      <alignment horizontal="center" vertical="center" wrapText="1"/>
    </xf>
    <xf numFmtId="182" fontId="5" fillId="4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82" fontId="5" fillId="6" borderId="16" xfId="0" applyNumberFormat="1" applyFont="1" applyFill="1" applyBorder="1" applyAlignment="1">
      <alignment horizontal="center" vertical="center" wrapText="1"/>
    </xf>
    <xf numFmtId="182" fontId="5" fillId="6" borderId="9" xfId="0" applyNumberFormat="1" applyFont="1" applyFill="1" applyBorder="1" applyAlignment="1">
      <alignment horizontal="center" vertical="center" wrapText="1"/>
    </xf>
    <xf numFmtId="178" fontId="5" fillId="4" borderId="17" xfId="0" applyNumberFormat="1" applyFont="1" applyFill="1" applyBorder="1" applyAlignment="1">
      <alignment horizontal="center" vertical="center" wrapText="1"/>
    </xf>
    <xf numFmtId="178" fontId="5" fillId="4" borderId="10" xfId="0" applyNumberFormat="1" applyFont="1" applyFill="1" applyBorder="1" applyAlignment="1">
      <alignment horizontal="center" vertical="center" wrapText="1"/>
    </xf>
    <xf numFmtId="176" fontId="5" fillId="6" borderId="0" xfId="0" applyNumberFormat="1" applyFont="1" applyFill="1" applyBorder="1" applyAlignment="1">
      <alignment horizontal="center" vertical="center" wrapText="1"/>
    </xf>
    <xf numFmtId="176" fontId="5" fillId="6" borderId="20" xfId="0" applyNumberFormat="1" applyFont="1" applyFill="1" applyBorder="1" applyAlignment="1">
      <alignment horizontal="center" vertical="center" wrapText="1"/>
    </xf>
    <xf numFmtId="178" fontId="5" fillId="6" borderId="12" xfId="0" applyNumberFormat="1" applyFont="1" applyFill="1" applyBorder="1" applyAlignment="1">
      <alignment horizontal="center" vertical="center" wrapText="1"/>
    </xf>
    <xf numFmtId="176" fontId="5" fillId="6" borderId="12" xfId="0" applyNumberFormat="1" applyFont="1" applyFill="1" applyBorder="1" applyAlignment="1">
      <alignment horizontal="center" vertical="center" wrapText="1"/>
    </xf>
    <xf numFmtId="177" fontId="5" fillId="6" borderId="12" xfId="0" applyNumberFormat="1" applyFont="1" applyFill="1" applyBorder="1" applyAlignment="1">
      <alignment horizontal="center" vertical="center" wrapText="1"/>
    </xf>
    <xf numFmtId="178" fontId="5" fillId="0" borderId="19" xfId="0" applyNumberFormat="1" applyFont="1" applyFill="1" applyBorder="1" applyAlignment="1">
      <alignment horizontal="center" vertical="center" wrapText="1"/>
    </xf>
    <xf numFmtId="178" fontId="5" fillId="0" borderId="20" xfId="0" applyNumberFormat="1" applyFont="1" applyFill="1" applyBorder="1" applyAlignment="1">
      <alignment horizontal="center" vertical="center" wrapText="1"/>
    </xf>
    <xf numFmtId="178" fontId="5" fillId="4" borderId="8" xfId="0" applyNumberFormat="1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176" fontId="5" fillId="6" borderId="2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177" fontId="5" fillId="6" borderId="22" xfId="0" applyNumberFormat="1" applyFont="1" applyFill="1" applyBorder="1" applyAlignment="1">
      <alignment horizontal="center" vertical="center" wrapText="1"/>
    </xf>
    <xf numFmtId="182" fontId="5" fillId="6" borderId="6" xfId="0" applyNumberFormat="1" applyFont="1" applyFill="1" applyBorder="1" applyAlignment="1">
      <alignment horizontal="center" vertical="center" wrapText="1"/>
    </xf>
    <xf numFmtId="178" fontId="5" fillId="6" borderId="22" xfId="0" applyNumberFormat="1" applyFont="1" applyFill="1" applyBorder="1" applyAlignment="1">
      <alignment horizontal="center" vertical="center" wrapText="1"/>
    </xf>
    <xf numFmtId="176" fontId="5" fillId="0" borderId="2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workbookViewId="0">
      <selection activeCell="AE15" sqref="AE15"/>
    </sheetView>
  </sheetViews>
  <sheetFormatPr defaultRowHeight="14.25" x14ac:dyDescent="0.2"/>
  <cols>
    <col min="1" max="1" width="3.5" style="2" bestFit="1" customWidth="1"/>
    <col min="2" max="2" width="7.5" style="11" bestFit="1" customWidth="1"/>
    <col min="3" max="3" width="7.5" style="4" bestFit="1" customWidth="1"/>
    <col min="4" max="4" width="5.5" style="12" bestFit="1" customWidth="1"/>
    <col min="5" max="5" width="3.75" style="5" bestFit="1" customWidth="1"/>
    <col min="6" max="6" width="8.5" style="9" bestFit="1" customWidth="1"/>
    <col min="7" max="7" width="11.625" style="7" bestFit="1" customWidth="1"/>
    <col min="8" max="8" width="7.5" style="12" bestFit="1" customWidth="1"/>
    <col min="9" max="9" width="5.5" style="4" bestFit="1" customWidth="1"/>
    <col min="10" max="10" width="5.5" style="5" bestFit="1" customWidth="1"/>
    <col min="11" max="11" width="9.5" style="2" bestFit="1" customWidth="1"/>
    <col min="12" max="12" width="3" style="2" bestFit="1" customWidth="1"/>
    <col min="13" max="13" width="8.5" style="6" bestFit="1" customWidth="1"/>
    <col min="14" max="14" width="8.875" style="10" customWidth="1"/>
    <col min="15" max="15" width="8.25" style="53" bestFit="1" customWidth="1"/>
    <col min="16" max="16" width="8.5" style="51" bestFit="1" customWidth="1"/>
    <col min="17" max="17" width="13.875" style="7" bestFit="1" customWidth="1"/>
    <col min="18" max="18" width="17.25" style="2" bestFit="1" customWidth="1"/>
    <col min="19" max="19" width="7.5" style="4" bestFit="1" customWidth="1"/>
    <col min="20" max="20" width="6.5" style="5" bestFit="1" customWidth="1"/>
    <col min="21" max="21" width="4.5" style="5" bestFit="1" customWidth="1"/>
    <col min="22" max="22" width="7.5" style="5" bestFit="1" customWidth="1"/>
    <col min="23" max="23" width="5.5" style="2" bestFit="1" customWidth="1"/>
    <col min="24" max="24" width="8.5" style="2" bestFit="1" customWidth="1"/>
    <col min="25" max="26" width="8.5" style="5" bestFit="1" customWidth="1"/>
    <col min="27" max="28" width="8.5" style="5" customWidth="1"/>
    <col min="29" max="29" width="5.5" style="2" bestFit="1" customWidth="1"/>
    <col min="30" max="30" width="5.5" style="15" bestFit="1" customWidth="1"/>
    <col min="31" max="31" width="6" style="5" bestFit="1" customWidth="1"/>
    <col min="32" max="32" width="7.5" style="8" bestFit="1" customWidth="1"/>
    <col min="33" max="33" width="7.625" style="9" bestFit="1" customWidth="1"/>
    <col min="34" max="34" width="8.5" style="9" bestFit="1" customWidth="1"/>
    <col min="35" max="35" width="46.625" style="2" bestFit="1" customWidth="1"/>
    <col min="36" max="36" width="8.5" style="2" bestFit="1" customWidth="1"/>
    <col min="37" max="253" width="8.875" style="2"/>
    <col min="254" max="254" width="3.5" style="2" bestFit="1" customWidth="1"/>
    <col min="255" max="255" width="7.125" style="2" bestFit="1" customWidth="1"/>
    <col min="256" max="256" width="7.375" style="2" bestFit="1" customWidth="1"/>
    <col min="257" max="258" width="5.25" style="2" bestFit="1" customWidth="1"/>
    <col min="259" max="259" width="7.25" style="2" customWidth="1"/>
    <col min="260" max="260" width="10.5" style="2" customWidth="1"/>
    <col min="261" max="261" width="7.375" style="2" bestFit="1" customWidth="1"/>
    <col min="262" max="262" width="5.25" style="2" bestFit="1" customWidth="1"/>
    <col min="263" max="263" width="5.5" style="2" bestFit="1" customWidth="1"/>
    <col min="264" max="264" width="7.125" style="2" bestFit="1" customWidth="1"/>
    <col min="265" max="265" width="3.5" style="2" bestFit="1" customWidth="1"/>
    <col min="266" max="266" width="6.875" style="2" customWidth="1"/>
    <col min="267" max="267" width="8.875" style="2" bestFit="1" customWidth="1"/>
    <col min="268" max="268" width="4.5" style="2" customWidth="1"/>
    <col min="269" max="269" width="8.875" style="2" customWidth="1"/>
    <col min="270" max="270" width="6.875" style="2" customWidth="1"/>
    <col min="271" max="271" width="8.875" style="2" bestFit="1" customWidth="1"/>
    <col min="272" max="272" width="8.875" style="2"/>
    <col min="273" max="273" width="12.625" style="2" bestFit="1" customWidth="1"/>
    <col min="274" max="274" width="15.125" style="2" customWidth="1"/>
    <col min="275" max="275" width="6.375" style="2" bestFit="1" customWidth="1"/>
    <col min="276" max="276" width="6.5" style="2" bestFit="1" customWidth="1"/>
    <col min="277" max="277" width="7.125" style="2" bestFit="1" customWidth="1"/>
    <col min="278" max="278" width="5.25" style="2" bestFit="1" customWidth="1"/>
    <col min="279" max="279" width="3.5" style="2" bestFit="1" customWidth="1"/>
    <col min="280" max="280" width="8.875" style="2" bestFit="1" customWidth="1"/>
    <col min="281" max="281" width="5.25" style="2" bestFit="1" customWidth="1"/>
    <col min="282" max="282" width="7.5" style="2" bestFit="1" customWidth="1"/>
    <col min="283" max="283" width="9.5" style="2" bestFit="1" customWidth="1"/>
    <col min="284" max="284" width="7.5" style="2" customWidth="1"/>
    <col min="285" max="285" width="5.25" style="2" bestFit="1" customWidth="1"/>
    <col min="286" max="286" width="4.5" style="2" customWidth="1"/>
    <col min="287" max="287" width="5.25" style="2" bestFit="1" customWidth="1"/>
    <col min="288" max="288" width="6.5" style="2" customWidth="1"/>
    <col min="289" max="290" width="8.5" style="2" bestFit="1" customWidth="1"/>
    <col min="291" max="291" width="46.625" style="2" bestFit="1" customWidth="1"/>
    <col min="292" max="292" width="8.5" style="2" bestFit="1" customWidth="1"/>
    <col min="293" max="509" width="8.875" style="2"/>
    <col min="510" max="510" width="3.5" style="2" bestFit="1" customWidth="1"/>
    <col min="511" max="511" width="7.125" style="2" bestFit="1" customWidth="1"/>
    <col min="512" max="512" width="7.375" style="2" bestFit="1" customWidth="1"/>
    <col min="513" max="514" width="5.25" style="2" bestFit="1" customWidth="1"/>
    <col min="515" max="515" width="7.25" style="2" customWidth="1"/>
    <col min="516" max="516" width="10.5" style="2" customWidth="1"/>
    <col min="517" max="517" width="7.375" style="2" bestFit="1" customWidth="1"/>
    <col min="518" max="518" width="5.25" style="2" bestFit="1" customWidth="1"/>
    <col min="519" max="519" width="5.5" style="2" bestFit="1" customWidth="1"/>
    <col min="520" max="520" width="7.125" style="2" bestFit="1" customWidth="1"/>
    <col min="521" max="521" width="3.5" style="2" bestFit="1" customWidth="1"/>
    <col min="522" max="522" width="6.875" style="2" customWidth="1"/>
    <col min="523" max="523" width="8.875" style="2" bestFit="1" customWidth="1"/>
    <col min="524" max="524" width="4.5" style="2" customWidth="1"/>
    <col min="525" max="525" width="8.875" style="2" customWidth="1"/>
    <col min="526" max="526" width="6.875" style="2" customWidth="1"/>
    <col min="527" max="527" width="8.875" style="2" bestFit="1" customWidth="1"/>
    <col min="528" max="528" width="8.875" style="2"/>
    <col min="529" max="529" width="12.625" style="2" bestFit="1" customWidth="1"/>
    <col min="530" max="530" width="15.125" style="2" customWidth="1"/>
    <col min="531" max="531" width="6.375" style="2" bestFit="1" customWidth="1"/>
    <col min="532" max="532" width="6.5" style="2" bestFit="1" customWidth="1"/>
    <col min="533" max="533" width="7.125" style="2" bestFit="1" customWidth="1"/>
    <col min="534" max="534" width="5.25" style="2" bestFit="1" customWidth="1"/>
    <col min="535" max="535" width="3.5" style="2" bestFit="1" customWidth="1"/>
    <col min="536" max="536" width="8.875" style="2" bestFit="1" customWidth="1"/>
    <col min="537" max="537" width="5.25" style="2" bestFit="1" customWidth="1"/>
    <col min="538" max="538" width="7.5" style="2" bestFit="1" customWidth="1"/>
    <col min="539" max="539" width="9.5" style="2" bestFit="1" customWidth="1"/>
    <col min="540" max="540" width="7.5" style="2" customWidth="1"/>
    <col min="541" max="541" width="5.25" style="2" bestFit="1" customWidth="1"/>
    <col min="542" max="542" width="4.5" style="2" customWidth="1"/>
    <col min="543" max="543" width="5.25" style="2" bestFit="1" customWidth="1"/>
    <col min="544" max="544" width="6.5" style="2" customWidth="1"/>
    <col min="545" max="546" width="8.5" style="2" bestFit="1" customWidth="1"/>
    <col min="547" max="547" width="46.625" style="2" bestFit="1" customWidth="1"/>
    <col min="548" max="548" width="8.5" style="2" bestFit="1" customWidth="1"/>
    <col min="549" max="765" width="8.875" style="2"/>
    <col min="766" max="766" width="3.5" style="2" bestFit="1" customWidth="1"/>
    <col min="767" max="767" width="7.125" style="2" bestFit="1" customWidth="1"/>
    <col min="768" max="768" width="7.375" style="2" bestFit="1" customWidth="1"/>
    <col min="769" max="770" width="5.25" style="2" bestFit="1" customWidth="1"/>
    <col min="771" max="771" width="7.25" style="2" customWidth="1"/>
    <col min="772" max="772" width="10.5" style="2" customWidth="1"/>
    <col min="773" max="773" width="7.375" style="2" bestFit="1" customWidth="1"/>
    <col min="774" max="774" width="5.25" style="2" bestFit="1" customWidth="1"/>
    <col min="775" max="775" width="5.5" style="2" bestFit="1" customWidth="1"/>
    <col min="776" max="776" width="7.125" style="2" bestFit="1" customWidth="1"/>
    <col min="777" max="777" width="3.5" style="2" bestFit="1" customWidth="1"/>
    <col min="778" max="778" width="6.875" style="2" customWidth="1"/>
    <col min="779" max="779" width="8.875" style="2" bestFit="1" customWidth="1"/>
    <col min="780" max="780" width="4.5" style="2" customWidth="1"/>
    <col min="781" max="781" width="8.875" style="2" customWidth="1"/>
    <col min="782" max="782" width="6.875" style="2" customWidth="1"/>
    <col min="783" max="783" width="8.875" style="2" bestFit="1" customWidth="1"/>
    <col min="784" max="784" width="8.875" style="2"/>
    <col min="785" max="785" width="12.625" style="2" bestFit="1" customWidth="1"/>
    <col min="786" max="786" width="15.125" style="2" customWidth="1"/>
    <col min="787" max="787" width="6.375" style="2" bestFit="1" customWidth="1"/>
    <col min="788" max="788" width="6.5" style="2" bestFit="1" customWidth="1"/>
    <col min="789" max="789" width="7.125" style="2" bestFit="1" customWidth="1"/>
    <col min="790" max="790" width="5.25" style="2" bestFit="1" customWidth="1"/>
    <col min="791" max="791" width="3.5" style="2" bestFit="1" customWidth="1"/>
    <col min="792" max="792" width="8.875" style="2" bestFit="1" customWidth="1"/>
    <col min="793" max="793" width="5.25" style="2" bestFit="1" customWidth="1"/>
    <col min="794" max="794" width="7.5" style="2" bestFit="1" customWidth="1"/>
    <col min="795" max="795" width="9.5" style="2" bestFit="1" customWidth="1"/>
    <col min="796" max="796" width="7.5" style="2" customWidth="1"/>
    <col min="797" max="797" width="5.25" style="2" bestFit="1" customWidth="1"/>
    <col min="798" max="798" width="4.5" style="2" customWidth="1"/>
    <col min="799" max="799" width="5.25" style="2" bestFit="1" customWidth="1"/>
    <col min="800" max="800" width="6.5" style="2" customWidth="1"/>
    <col min="801" max="802" width="8.5" style="2" bestFit="1" customWidth="1"/>
    <col min="803" max="803" width="46.625" style="2" bestFit="1" customWidth="1"/>
    <col min="804" max="804" width="8.5" style="2" bestFit="1" customWidth="1"/>
    <col min="805" max="1021" width="8.875" style="2"/>
    <col min="1022" max="1022" width="3.5" style="2" bestFit="1" customWidth="1"/>
    <col min="1023" max="1023" width="7.125" style="2" bestFit="1" customWidth="1"/>
    <col min="1024" max="1024" width="7.375" style="2" bestFit="1" customWidth="1"/>
    <col min="1025" max="1026" width="5.25" style="2" bestFit="1" customWidth="1"/>
    <col min="1027" max="1027" width="7.25" style="2" customWidth="1"/>
    <col min="1028" max="1028" width="10.5" style="2" customWidth="1"/>
    <col min="1029" max="1029" width="7.375" style="2" bestFit="1" customWidth="1"/>
    <col min="1030" max="1030" width="5.25" style="2" bestFit="1" customWidth="1"/>
    <col min="1031" max="1031" width="5.5" style="2" bestFit="1" customWidth="1"/>
    <col min="1032" max="1032" width="7.125" style="2" bestFit="1" customWidth="1"/>
    <col min="1033" max="1033" width="3.5" style="2" bestFit="1" customWidth="1"/>
    <col min="1034" max="1034" width="6.875" style="2" customWidth="1"/>
    <col min="1035" max="1035" width="8.875" style="2" bestFit="1" customWidth="1"/>
    <col min="1036" max="1036" width="4.5" style="2" customWidth="1"/>
    <col min="1037" max="1037" width="8.875" style="2" customWidth="1"/>
    <col min="1038" max="1038" width="6.875" style="2" customWidth="1"/>
    <col min="1039" max="1039" width="8.875" style="2" bestFit="1" customWidth="1"/>
    <col min="1040" max="1040" width="8.875" style="2"/>
    <col min="1041" max="1041" width="12.625" style="2" bestFit="1" customWidth="1"/>
    <col min="1042" max="1042" width="15.125" style="2" customWidth="1"/>
    <col min="1043" max="1043" width="6.375" style="2" bestFit="1" customWidth="1"/>
    <col min="1044" max="1044" width="6.5" style="2" bestFit="1" customWidth="1"/>
    <col min="1045" max="1045" width="7.125" style="2" bestFit="1" customWidth="1"/>
    <col min="1046" max="1046" width="5.25" style="2" bestFit="1" customWidth="1"/>
    <col min="1047" max="1047" width="3.5" style="2" bestFit="1" customWidth="1"/>
    <col min="1048" max="1048" width="8.875" style="2" bestFit="1" customWidth="1"/>
    <col min="1049" max="1049" width="5.25" style="2" bestFit="1" customWidth="1"/>
    <col min="1050" max="1050" width="7.5" style="2" bestFit="1" customWidth="1"/>
    <col min="1051" max="1051" width="9.5" style="2" bestFit="1" customWidth="1"/>
    <col min="1052" max="1052" width="7.5" style="2" customWidth="1"/>
    <col min="1053" max="1053" width="5.25" style="2" bestFit="1" customWidth="1"/>
    <col min="1054" max="1054" width="4.5" style="2" customWidth="1"/>
    <col min="1055" max="1055" width="5.25" style="2" bestFit="1" customWidth="1"/>
    <col min="1056" max="1056" width="6.5" style="2" customWidth="1"/>
    <col min="1057" max="1058" width="8.5" style="2" bestFit="1" customWidth="1"/>
    <col min="1059" max="1059" width="46.625" style="2" bestFit="1" customWidth="1"/>
    <col min="1060" max="1060" width="8.5" style="2" bestFit="1" customWidth="1"/>
    <col min="1061" max="1277" width="8.875" style="2"/>
    <col min="1278" max="1278" width="3.5" style="2" bestFit="1" customWidth="1"/>
    <col min="1279" max="1279" width="7.125" style="2" bestFit="1" customWidth="1"/>
    <col min="1280" max="1280" width="7.375" style="2" bestFit="1" customWidth="1"/>
    <col min="1281" max="1282" width="5.25" style="2" bestFit="1" customWidth="1"/>
    <col min="1283" max="1283" width="7.25" style="2" customWidth="1"/>
    <col min="1284" max="1284" width="10.5" style="2" customWidth="1"/>
    <col min="1285" max="1285" width="7.375" style="2" bestFit="1" customWidth="1"/>
    <col min="1286" max="1286" width="5.25" style="2" bestFit="1" customWidth="1"/>
    <col min="1287" max="1287" width="5.5" style="2" bestFit="1" customWidth="1"/>
    <col min="1288" max="1288" width="7.125" style="2" bestFit="1" customWidth="1"/>
    <col min="1289" max="1289" width="3.5" style="2" bestFit="1" customWidth="1"/>
    <col min="1290" max="1290" width="6.875" style="2" customWidth="1"/>
    <col min="1291" max="1291" width="8.875" style="2" bestFit="1" customWidth="1"/>
    <col min="1292" max="1292" width="4.5" style="2" customWidth="1"/>
    <col min="1293" max="1293" width="8.875" style="2" customWidth="1"/>
    <col min="1294" max="1294" width="6.875" style="2" customWidth="1"/>
    <col min="1295" max="1295" width="8.875" style="2" bestFit="1" customWidth="1"/>
    <col min="1296" max="1296" width="8.875" style="2"/>
    <col min="1297" max="1297" width="12.625" style="2" bestFit="1" customWidth="1"/>
    <col min="1298" max="1298" width="15.125" style="2" customWidth="1"/>
    <col min="1299" max="1299" width="6.375" style="2" bestFit="1" customWidth="1"/>
    <col min="1300" max="1300" width="6.5" style="2" bestFit="1" customWidth="1"/>
    <col min="1301" max="1301" width="7.125" style="2" bestFit="1" customWidth="1"/>
    <col min="1302" max="1302" width="5.25" style="2" bestFit="1" customWidth="1"/>
    <col min="1303" max="1303" width="3.5" style="2" bestFit="1" customWidth="1"/>
    <col min="1304" max="1304" width="8.875" style="2" bestFit="1" customWidth="1"/>
    <col min="1305" max="1305" width="5.25" style="2" bestFit="1" customWidth="1"/>
    <col min="1306" max="1306" width="7.5" style="2" bestFit="1" customWidth="1"/>
    <col min="1307" max="1307" width="9.5" style="2" bestFit="1" customWidth="1"/>
    <col min="1308" max="1308" width="7.5" style="2" customWidth="1"/>
    <col min="1309" max="1309" width="5.25" style="2" bestFit="1" customWidth="1"/>
    <col min="1310" max="1310" width="4.5" style="2" customWidth="1"/>
    <col min="1311" max="1311" width="5.25" style="2" bestFit="1" customWidth="1"/>
    <col min="1312" max="1312" width="6.5" style="2" customWidth="1"/>
    <col min="1313" max="1314" width="8.5" style="2" bestFit="1" customWidth="1"/>
    <col min="1315" max="1315" width="46.625" style="2" bestFit="1" customWidth="1"/>
    <col min="1316" max="1316" width="8.5" style="2" bestFit="1" customWidth="1"/>
    <col min="1317" max="1533" width="8.875" style="2"/>
    <col min="1534" max="1534" width="3.5" style="2" bestFit="1" customWidth="1"/>
    <col min="1535" max="1535" width="7.125" style="2" bestFit="1" customWidth="1"/>
    <col min="1536" max="1536" width="7.375" style="2" bestFit="1" customWidth="1"/>
    <col min="1537" max="1538" width="5.25" style="2" bestFit="1" customWidth="1"/>
    <col min="1539" max="1539" width="7.25" style="2" customWidth="1"/>
    <col min="1540" max="1540" width="10.5" style="2" customWidth="1"/>
    <col min="1541" max="1541" width="7.375" style="2" bestFit="1" customWidth="1"/>
    <col min="1542" max="1542" width="5.25" style="2" bestFit="1" customWidth="1"/>
    <col min="1543" max="1543" width="5.5" style="2" bestFit="1" customWidth="1"/>
    <col min="1544" max="1544" width="7.125" style="2" bestFit="1" customWidth="1"/>
    <col min="1545" max="1545" width="3.5" style="2" bestFit="1" customWidth="1"/>
    <col min="1546" max="1546" width="6.875" style="2" customWidth="1"/>
    <col min="1547" max="1547" width="8.875" style="2" bestFit="1" customWidth="1"/>
    <col min="1548" max="1548" width="4.5" style="2" customWidth="1"/>
    <col min="1549" max="1549" width="8.875" style="2" customWidth="1"/>
    <col min="1550" max="1550" width="6.875" style="2" customWidth="1"/>
    <col min="1551" max="1551" width="8.875" style="2" bestFit="1" customWidth="1"/>
    <col min="1552" max="1552" width="8.875" style="2"/>
    <col min="1553" max="1553" width="12.625" style="2" bestFit="1" customWidth="1"/>
    <col min="1554" max="1554" width="15.125" style="2" customWidth="1"/>
    <col min="1555" max="1555" width="6.375" style="2" bestFit="1" customWidth="1"/>
    <col min="1556" max="1556" width="6.5" style="2" bestFit="1" customWidth="1"/>
    <col min="1557" max="1557" width="7.125" style="2" bestFit="1" customWidth="1"/>
    <col min="1558" max="1558" width="5.25" style="2" bestFit="1" customWidth="1"/>
    <col min="1559" max="1559" width="3.5" style="2" bestFit="1" customWidth="1"/>
    <col min="1560" max="1560" width="8.875" style="2" bestFit="1" customWidth="1"/>
    <col min="1561" max="1561" width="5.25" style="2" bestFit="1" customWidth="1"/>
    <col min="1562" max="1562" width="7.5" style="2" bestFit="1" customWidth="1"/>
    <col min="1563" max="1563" width="9.5" style="2" bestFit="1" customWidth="1"/>
    <col min="1564" max="1564" width="7.5" style="2" customWidth="1"/>
    <col min="1565" max="1565" width="5.25" style="2" bestFit="1" customWidth="1"/>
    <col min="1566" max="1566" width="4.5" style="2" customWidth="1"/>
    <col min="1567" max="1567" width="5.25" style="2" bestFit="1" customWidth="1"/>
    <col min="1568" max="1568" width="6.5" style="2" customWidth="1"/>
    <col min="1569" max="1570" width="8.5" style="2" bestFit="1" customWidth="1"/>
    <col min="1571" max="1571" width="46.625" style="2" bestFit="1" customWidth="1"/>
    <col min="1572" max="1572" width="8.5" style="2" bestFit="1" customWidth="1"/>
    <col min="1573" max="1789" width="8.875" style="2"/>
    <col min="1790" max="1790" width="3.5" style="2" bestFit="1" customWidth="1"/>
    <col min="1791" max="1791" width="7.125" style="2" bestFit="1" customWidth="1"/>
    <col min="1792" max="1792" width="7.375" style="2" bestFit="1" customWidth="1"/>
    <col min="1793" max="1794" width="5.25" style="2" bestFit="1" customWidth="1"/>
    <col min="1795" max="1795" width="7.25" style="2" customWidth="1"/>
    <col min="1796" max="1796" width="10.5" style="2" customWidth="1"/>
    <col min="1797" max="1797" width="7.375" style="2" bestFit="1" customWidth="1"/>
    <col min="1798" max="1798" width="5.25" style="2" bestFit="1" customWidth="1"/>
    <col min="1799" max="1799" width="5.5" style="2" bestFit="1" customWidth="1"/>
    <col min="1800" max="1800" width="7.125" style="2" bestFit="1" customWidth="1"/>
    <col min="1801" max="1801" width="3.5" style="2" bestFit="1" customWidth="1"/>
    <col min="1802" max="1802" width="6.875" style="2" customWidth="1"/>
    <col min="1803" max="1803" width="8.875" style="2" bestFit="1" customWidth="1"/>
    <col min="1804" max="1804" width="4.5" style="2" customWidth="1"/>
    <col min="1805" max="1805" width="8.875" style="2" customWidth="1"/>
    <col min="1806" max="1806" width="6.875" style="2" customWidth="1"/>
    <col min="1807" max="1807" width="8.875" style="2" bestFit="1" customWidth="1"/>
    <col min="1808" max="1808" width="8.875" style="2"/>
    <col min="1809" max="1809" width="12.625" style="2" bestFit="1" customWidth="1"/>
    <col min="1810" max="1810" width="15.125" style="2" customWidth="1"/>
    <col min="1811" max="1811" width="6.375" style="2" bestFit="1" customWidth="1"/>
    <col min="1812" max="1812" width="6.5" style="2" bestFit="1" customWidth="1"/>
    <col min="1813" max="1813" width="7.125" style="2" bestFit="1" customWidth="1"/>
    <col min="1814" max="1814" width="5.25" style="2" bestFit="1" customWidth="1"/>
    <col min="1815" max="1815" width="3.5" style="2" bestFit="1" customWidth="1"/>
    <col min="1816" max="1816" width="8.875" style="2" bestFit="1" customWidth="1"/>
    <col min="1817" max="1817" width="5.25" style="2" bestFit="1" customWidth="1"/>
    <col min="1818" max="1818" width="7.5" style="2" bestFit="1" customWidth="1"/>
    <col min="1819" max="1819" width="9.5" style="2" bestFit="1" customWidth="1"/>
    <col min="1820" max="1820" width="7.5" style="2" customWidth="1"/>
    <col min="1821" max="1821" width="5.25" style="2" bestFit="1" customWidth="1"/>
    <col min="1822" max="1822" width="4.5" style="2" customWidth="1"/>
    <col min="1823" max="1823" width="5.25" style="2" bestFit="1" customWidth="1"/>
    <col min="1824" max="1824" width="6.5" style="2" customWidth="1"/>
    <col min="1825" max="1826" width="8.5" style="2" bestFit="1" customWidth="1"/>
    <col min="1827" max="1827" width="46.625" style="2" bestFit="1" customWidth="1"/>
    <col min="1828" max="1828" width="8.5" style="2" bestFit="1" customWidth="1"/>
    <col min="1829" max="2045" width="8.875" style="2"/>
    <col min="2046" max="2046" width="3.5" style="2" bestFit="1" customWidth="1"/>
    <col min="2047" max="2047" width="7.125" style="2" bestFit="1" customWidth="1"/>
    <col min="2048" max="2048" width="7.375" style="2" bestFit="1" customWidth="1"/>
    <col min="2049" max="2050" width="5.25" style="2" bestFit="1" customWidth="1"/>
    <col min="2051" max="2051" width="7.25" style="2" customWidth="1"/>
    <col min="2052" max="2052" width="10.5" style="2" customWidth="1"/>
    <col min="2053" max="2053" width="7.375" style="2" bestFit="1" customWidth="1"/>
    <col min="2054" max="2054" width="5.25" style="2" bestFit="1" customWidth="1"/>
    <col min="2055" max="2055" width="5.5" style="2" bestFit="1" customWidth="1"/>
    <col min="2056" max="2056" width="7.125" style="2" bestFit="1" customWidth="1"/>
    <col min="2057" max="2057" width="3.5" style="2" bestFit="1" customWidth="1"/>
    <col min="2058" max="2058" width="6.875" style="2" customWidth="1"/>
    <col min="2059" max="2059" width="8.875" style="2" bestFit="1" customWidth="1"/>
    <col min="2060" max="2060" width="4.5" style="2" customWidth="1"/>
    <col min="2061" max="2061" width="8.875" style="2" customWidth="1"/>
    <col min="2062" max="2062" width="6.875" style="2" customWidth="1"/>
    <col min="2063" max="2063" width="8.875" style="2" bestFit="1" customWidth="1"/>
    <col min="2064" max="2064" width="8.875" style="2"/>
    <col min="2065" max="2065" width="12.625" style="2" bestFit="1" customWidth="1"/>
    <col min="2066" max="2066" width="15.125" style="2" customWidth="1"/>
    <col min="2067" max="2067" width="6.375" style="2" bestFit="1" customWidth="1"/>
    <col min="2068" max="2068" width="6.5" style="2" bestFit="1" customWidth="1"/>
    <col min="2069" max="2069" width="7.125" style="2" bestFit="1" customWidth="1"/>
    <col min="2070" max="2070" width="5.25" style="2" bestFit="1" customWidth="1"/>
    <col min="2071" max="2071" width="3.5" style="2" bestFit="1" customWidth="1"/>
    <col min="2072" max="2072" width="8.875" style="2" bestFit="1" customWidth="1"/>
    <col min="2073" max="2073" width="5.25" style="2" bestFit="1" customWidth="1"/>
    <col min="2074" max="2074" width="7.5" style="2" bestFit="1" customWidth="1"/>
    <col min="2075" max="2075" width="9.5" style="2" bestFit="1" customWidth="1"/>
    <col min="2076" max="2076" width="7.5" style="2" customWidth="1"/>
    <col min="2077" max="2077" width="5.25" style="2" bestFit="1" customWidth="1"/>
    <col min="2078" max="2078" width="4.5" style="2" customWidth="1"/>
    <col min="2079" max="2079" width="5.25" style="2" bestFit="1" customWidth="1"/>
    <col min="2080" max="2080" width="6.5" style="2" customWidth="1"/>
    <col min="2081" max="2082" width="8.5" style="2" bestFit="1" customWidth="1"/>
    <col min="2083" max="2083" width="46.625" style="2" bestFit="1" customWidth="1"/>
    <col min="2084" max="2084" width="8.5" style="2" bestFit="1" customWidth="1"/>
    <col min="2085" max="2301" width="8.875" style="2"/>
    <col min="2302" max="2302" width="3.5" style="2" bestFit="1" customWidth="1"/>
    <col min="2303" max="2303" width="7.125" style="2" bestFit="1" customWidth="1"/>
    <col min="2304" max="2304" width="7.375" style="2" bestFit="1" customWidth="1"/>
    <col min="2305" max="2306" width="5.25" style="2" bestFit="1" customWidth="1"/>
    <col min="2307" max="2307" width="7.25" style="2" customWidth="1"/>
    <col min="2308" max="2308" width="10.5" style="2" customWidth="1"/>
    <col min="2309" max="2309" width="7.375" style="2" bestFit="1" customWidth="1"/>
    <col min="2310" max="2310" width="5.25" style="2" bestFit="1" customWidth="1"/>
    <col min="2311" max="2311" width="5.5" style="2" bestFit="1" customWidth="1"/>
    <col min="2312" max="2312" width="7.125" style="2" bestFit="1" customWidth="1"/>
    <col min="2313" max="2313" width="3.5" style="2" bestFit="1" customWidth="1"/>
    <col min="2314" max="2314" width="6.875" style="2" customWidth="1"/>
    <col min="2315" max="2315" width="8.875" style="2" bestFit="1" customWidth="1"/>
    <col min="2316" max="2316" width="4.5" style="2" customWidth="1"/>
    <col min="2317" max="2317" width="8.875" style="2" customWidth="1"/>
    <col min="2318" max="2318" width="6.875" style="2" customWidth="1"/>
    <col min="2319" max="2319" width="8.875" style="2" bestFit="1" customWidth="1"/>
    <col min="2320" max="2320" width="8.875" style="2"/>
    <col min="2321" max="2321" width="12.625" style="2" bestFit="1" customWidth="1"/>
    <col min="2322" max="2322" width="15.125" style="2" customWidth="1"/>
    <col min="2323" max="2323" width="6.375" style="2" bestFit="1" customWidth="1"/>
    <col min="2324" max="2324" width="6.5" style="2" bestFit="1" customWidth="1"/>
    <col min="2325" max="2325" width="7.125" style="2" bestFit="1" customWidth="1"/>
    <col min="2326" max="2326" width="5.25" style="2" bestFit="1" customWidth="1"/>
    <col min="2327" max="2327" width="3.5" style="2" bestFit="1" customWidth="1"/>
    <col min="2328" max="2328" width="8.875" style="2" bestFit="1" customWidth="1"/>
    <col min="2329" max="2329" width="5.25" style="2" bestFit="1" customWidth="1"/>
    <col min="2330" max="2330" width="7.5" style="2" bestFit="1" customWidth="1"/>
    <col min="2331" max="2331" width="9.5" style="2" bestFit="1" customWidth="1"/>
    <col min="2332" max="2332" width="7.5" style="2" customWidth="1"/>
    <col min="2333" max="2333" width="5.25" style="2" bestFit="1" customWidth="1"/>
    <col min="2334" max="2334" width="4.5" style="2" customWidth="1"/>
    <col min="2335" max="2335" width="5.25" style="2" bestFit="1" customWidth="1"/>
    <col min="2336" max="2336" width="6.5" style="2" customWidth="1"/>
    <col min="2337" max="2338" width="8.5" style="2" bestFit="1" customWidth="1"/>
    <col min="2339" max="2339" width="46.625" style="2" bestFit="1" customWidth="1"/>
    <col min="2340" max="2340" width="8.5" style="2" bestFit="1" customWidth="1"/>
    <col min="2341" max="2557" width="8.875" style="2"/>
    <col min="2558" max="2558" width="3.5" style="2" bestFit="1" customWidth="1"/>
    <col min="2559" max="2559" width="7.125" style="2" bestFit="1" customWidth="1"/>
    <col min="2560" max="2560" width="7.375" style="2" bestFit="1" customWidth="1"/>
    <col min="2561" max="2562" width="5.25" style="2" bestFit="1" customWidth="1"/>
    <col min="2563" max="2563" width="7.25" style="2" customWidth="1"/>
    <col min="2564" max="2564" width="10.5" style="2" customWidth="1"/>
    <col min="2565" max="2565" width="7.375" style="2" bestFit="1" customWidth="1"/>
    <col min="2566" max="2566" width="5.25" style="2" bestFit="1" customWidth="1"/>
    <col min="2567" max="2567" width="5.5" style="2" bestFit="1" customWidth="1"/>
    <col min="2568" max="2568" width="7.125" style="2" bestFit="1" customWidth="1"/>
    <col min="2569" max="2569" width="3.5" style="2" bestFit="1" customWidth="1"/>
    <col min="2570" max="2570" width="6.875" style="2" customWidth="1"/>
    <col min="2571" max="2571" width="8.875" style="2" bestFit="1" customWidth="1"/>
    <col min="2572" max="2572" width="4.5" style="2" customWidth="1"/>
    <col min="2573" max="2573" width="8.875" style="2" customWidth="1"/>
    <col min="2574" max="2574" width="6.875" style="2" customWidth="1"/>
    <col min="2575" max="2575" width="8.875" style="2" bestFit="1" customWidth="1"/>
    <col min="2576" max="2576" width="8.875" style="2"/>
    <col min="2577" max="2577" width="12.625" style="2" bestFit="1" customWidth="1"/>
    <col min="2578" max="2578" width="15.125" style="2" customWidth="1"/>
    <col min="2579" max="2579" width="6.375" style="2" bestFit="1" customWidth="1"/>
    <col min="2580" max="2580" width="6.5" style="2" bestFit="1" customWidth="1"/>
    <col min="2581" max="2581" width="7.125" style="2" bestFit="1" customWidth="1"/>
    <col min="2582" max="2582" width="5.25" style="2" bestFit="1" customWidth="1"/>
    <col min="2583" max="2583" width="3.5" style="2" bestFit="1" customWidth="1"/>
    <col min="2584" max="2584" width="8.875" style="2" bestFit="1" customWidth="1"/>
    <col min="2585" max="2585" width="5.25" style="2" bestFit="1" customWidth="1"/>
    <col min="2586" max="2586" width="7.5" style="2" bestFit="1" customWidth="1"/>
    <col min="2587" max="2587" width="9.5" style="2" bestFit="1" customWidth="1"/>
    <col min="2588" max="2588" width="7.5" style="2" customWidth="1"/>
    <col min="2589" max="2589" width="5.25" style="2" bestFit="1" customWidth="1"/>
    <col min="2590" max="2590" width="4.5" style="2" customWidth="1"/>
    <col min="2591" max="2591" width="5.25" style="2" bestFit="1" customWidth="1"/>
    <col min="2592" max="2592" width="6.5" style="2" customWidth="1"/>
    <col min="2593" max="2594" width="8.5" style="2" bestFit="1" customWidth="1"/>
    <col min="2595" max="2595" width="46.625" style="2" bestFit="1" customWidth="1"/>
    <col min="2596" max="2596" width="8.5" style="2" bestFit="1" customWidth="1"/>
    <col min="2597" max="2813" width="8.875" style="2"/>
    <col min="2814" max="2814" width="3.5" style="2" bestFit="1" customWidth="1"/>
    <col min="2815" max="2815" width="7.125" style="2" bestFit="1" customWidth="1"/>
    <col min="2816" max="2816" width="7.375" style="2" bestFit="1" customWidth="1"/>
    <col min="2817" max="2818" width="5.25" style="2" bestFit="1" customWidth="1"/>
    <col min="2819" max="2819" width="7.25" style="2" customWidth="1"/>
    <col min="2820" max="2820" width="10.5" style="2" customWidth="1"/>
    <col min="2821" max="2821" width="7.375" style="2" bestFit="1" customWidth="1"/>
    <col min="2822" max="2822" width="5.25" style="2" bestFit="1" customWidth="1"/>
    <col min="2823" max="2823" width="5.5" style="2" bestFit="1" customWidth="1"/>
    <col min="2824" max="2824" width="7.125" style="2" bestFit="1" customWidth="1"/>
    <col min="2825" max="2825" width="3.5" style="2" bestFit="1" customWidth="1"/>
    <col min="2826" max="2826" width="6.875" style="2" customWidth="1"/>
    <col min="2827" max="2827" width="8.875" style="2" bestFit="1" customWidth="1"/>
    <col min="2828" max="2828" width="4.5" style="2" customWidth="1"/>
    <col min="2829" max="2829" width="8.875" style="2" customWidth="1"/>
    <col min="2830" max="2830" width="6.875" style="2" customWidth="1"/>
    <col min="2831" max="2831" width="8.875" style="2" bestFit="1" customWidth="1"/>
    <col min="2832" max="2832" width="8.875" style="2"/>
    <col min="2833" max="2833" width="12.625" style="2" bestFit="1" customWidth="1"/>
    <col min="2834" max="2834" width="15.125" style="2" customWidth="1"/>
    <col min="2835" max="2835" width="6.375" style="2" bestFit="1" customWidth="1"/>
    <col min="2836" max="2836" width="6.5" style="2" bestFit="1" customWidth="1"/>
    <col min="2837" max="2837" width="7.125" style="2" bestFit="1" customWidth="1"/>
    <col min="2838" max="2838" width="5.25" style="2" bestFit="1" customWidth="1"/>
    <col min="2839" max="2839" width="3.5" style="2" bestFit="1" customWidth="1"/>
    <col min="2840" max="2840" width="8.875" style="2" bestFit="1" customWidth="1"/>
    <col min="2841" max="2841" width="5.25" style="2" bestFit="1" customWidth="1"/>
    <col min="2842" max="2842" width="7.5" style="2" bestFit="1" customWidth="1"/>
    <col min="2843" max="2843" width="9.5" style="2" bestFit="1" customWidth="1"/>
    <col min="2844" max="2844" width="7.5" style="2" customWidth="1"/>
    <col min="2845" max="2845" width="5.25" style="2" bestFit="1" customWidth="1"/>
    <col min="2846" max="2846" width="4.5" style="2" customWidth="1"/>
    <col min="2847" max="2847" width="5.25" style="2" bestFit="1" customWidth="1"/>
    <col min="2848" max="2848" width="6.5" style="2" customWidth="1"/>
    <col min="2849" max="2850" width="8.5" style="2" bestFit="1" customWidth="1"/>
    <col min="2851" max="2851" width="46.625" style="2" bestFit="1" customWidth="1"/>
    <col min="2852" max="2852" width="8.5" style="2" bestFit="1" customWidth="1"/>
    <col min="2853" max="3069" width="8.875" style="2"/>
    <col min="3070" max="3070" width="3.5" style="2" bestFit="1" customWidth="1"/>
    <col min="3071" max="3071" width="7.125" style="2" bestFit="1" customWidth="1"/>
    <col min="3072" max="3072" width="7.375" style="2" bestFit="1" customWidth="1"/>
    <col min="3073" max="3074" width="5.25" style="2" bestFit="1" customWidth="1"/>
    <col min="3075" max="3075" width="7.25" style="2" customWidth="1"/>
    <col min="3076" max="3076" width="10.5" style="2" customWidth="1"/>
    <col min="3077" max="3077" width="7.375" style="2" bestFit="1" customWidth="1"/>
    <col min="3078" max="3078" width="5.25" style="2" bestFit="1" customWidth="1"/>
    <col min="3079" max="3079" width="5.5" style="2" bestFit="1" customWidth="1"/>
    <col min="3080" max="3080" width="7.125" style="2" bestFit="1" customWidth="1"/>
    <col min="3081" max="3081" width="3.5" style="2" bestFit="1" customWidth="1"/>
    <col min="3082" max="3082" width="6.875" style="2" customWidth="1"/>
    <col min="3083" max="3083" width="8.875" style="2" bestFit="1" customWidth="1"/>
    <col min="3084" max="3084" width="4.5" style="2" customWidth="1"/>
    <col min="3085" max="3085" width="8.875" style="2" customWidth="1"/>
    <col min="3086" max="3086" width="6.875" style="2" customWidth="1"/>
    <col min="3087" max="3087" width="8.875" style="2" bestFit="1" customWidth="1"/>
    <col min="3088" max="3088" width="8.875" style="2"/>
    <col min="3089" max="3089" width="12.625" style="2" bestFit="1" customWidth="1"/>
    <col min="3090" max="3090" width="15.125" style="2" customWidth="1"/>
    <col min="3091" max="3091" width="6.375" style="2" bestFit="1" customWidth="1"/>
    <col min="3092" max="3092" width="6.5" style="2" bestFit="1" customWidth="1"/>
    <col min="3093" max="3093" width="7.125" style="2" bestFit="1" customWidth="1"/>
    <col min="3094" max="3094" width="5.25" style="2" bestFit="1" customWidth="1"/>
    <col min="3095" max="3095" width="3.5" style="2" bestFit="1" customWidth="1"/>
    <col min="3096" max="3096" width="8.875" style="2" bestFit="1" customWidth="1"/>
    <col min="3097" max="3097" width="5.25" style="2" bestFit="1" customWidth="1"/>
    <col min="3098" max="3098" width="7.5" style="2" bestFit="1" customWidth="1"/>
    <col min="3099" max="3099" width="9.5" style="2" bestFit="1" customWidth="1"/>
    <col min="3100" max="3100" width="7.5" style="2" customWidth="1"/>
    <col min="3101" max="3101" width="5.25" style="2" bestFit="1" customWidth="1"/>
    <col min="3102" max="3102" width="4.5" style="2" customWidth="1"/>
    <col min="3103" max="3103" width="5.25" style="2" bestFit="1" customWidth="1"/>
    <col min="3104" max="3104" width="6.5" style="2" customWidth="1"/>
    <col min="3105" max="3106" width="8.5" style="2" bestFit="1" customWidth="1"/>
    <col min="3107" max="3107" width="46.625" style="2" bestFit="1" customWidth="1"/>
    <col min="3108" max="3108" width="8.5" style="2" bestFit="1" customWidth="1"/>
    <col min="3109" max="3325" width="8.875" style="2"/>
    <col min="3326" max="3326" width="3.5" style="2" bestFit="1" customWidth="1"/>
    <col min="3327" max="3327" width="7.125" style="2" bestFit="1" customWidth="1"/>
    <col min="3328" max="3328" width="7.375" style="2" bestFit="1" customWidth="1"/>
    <col min="3329" max="3330" width="5.25" style="2" bestFit="1" customWidth="1"/>
    <col min="3331" max="3331" width="7.25" style="2" customWidth="1"/>
    <col min="3332" max="3332" width="10.5" style="2" customWidth="1"/>
    <col min="3333" max="3333" width="7.375" style="2" bestFit="1" customWidth="1"/>
    <col min="3334" max="3334" width="5.25" style="2" bestFit="1" customWidth="1"/>
    <col min="3335" max="3335" width="5.5" style="2" bestFit="1" customWidth="1"/>
    <col min="3336" max="3336" width="7.125" style="2" bestFit="1" customWidth="1"/>
    <col min="3337" max="3337" width="3.5" style="2" bestFit="1" customWidth="1"/>
    <col min="3338" max="3338" width="6.875" style="2" customWidth="1"/>
    <col min="3339" max="3339" width="8.875" style="2" bestFit="1" customWidth="1"/>
    <col min="3340" max="3340" width="4.5" style="2" customWidth="1"/>
    <col min="3341" max="3341" width="8.875" style="2" customWidth="1"/>
    <col min="3342" max="3342" width="6.875" style="2" customWidth="1"/>
    <col min="3343" max="3343" width="8.875" style="2" bestFit="1" customWidth="1"/>
    <col min="3344" max="3344" width="8.875" style="2"/>
    <col min="3345" max="3345" width="12.625" style="2" bestFit="1" customWidth="1"/>
    <col min="3346" max="3346" width="15.125" style="2" customWidth="1"/>
    <col min="3347" max="3347" width="6.375" style="2" bestFit="1" customWidth="1"/>
    <col min="3348" max="3348" width="6.5" style="2" bestFit="1" customWidth="1"/>
    <col min="3349" max="3349" width="7.125" style="2" bestFit="1" customWidth="1"/>
    <col min="3350" max="3350" width="5.25" style="2" bestFit="1" customWidth="1"/>
    <col min="3351" max="3351" width="3.5" style="2" bestFit="1" customWidth="1"/>
    <col min="3352" max="3352" width="8.875" style="2" bestFit="1" customWidth="1"/>
    <col min="3353" max="3353" width="5.25" style="2" bestFit="1" customWidth="1"/>
    <col min="3354" max="3354" width="7.5" style="2" bestFit="1" customWidth="1"/>
    <col min="3355" max="3355" width="9.5" style="2" bestFit="1" customWidth="1"/>
    <col min="3356" max="3356" width="7.5" style="2" customWidth="1"/>
    <col min="3357" max="3357" width="5.25" style="2" bestFit="1" customWidth="1"/>
    <col min="3358" max="3358" width="4.5" style="2" customWidth="1"/>
    <col min="3359" max="3359" width="5.25" style="2" bestFit="1" customWidth="1"/>
    <col min="3360" max="3360" width="6.5" style="2" customWidth="1"/>
    <col min="3361" max="3362" width="8.5" style="2" bestFit="1" customWidth="1"/>
    <col min="3363" max="3363" width="46.625" style="2" bestFit="1" customWidth="1"/>
    <col min="3364" max="3364" width="8.5" style="2" bestFit="1" customWidth="1"/>
    <col min="3365" max="3581" width="8.875" style="2"/>
    <col min="3582" max="3582" width="3.5" style="2" bestFit="1" customWidth="1"/>
    <col min="3583" max="3583" width="7.125" style="2" bestFit="1" customWidth="1"/>
    <col min="3584" max="3584" width="7.375" style="2" bestFit="1" customWidth="1"/>
    <col min="3585" max="3586" width="5.25" style="2" bestFit="1" customWidth="1"/>
    <col min="3587" max="3587" width="7.25" style="2" customWidth="1"/>
    <col min="3588" max="3588" width="10.5" style="2" customWidth="1"/>
    <col min="3589" max="3589" width="7.375" style="2" bestFit="1" customWidth="1"/>
    <col min="3590" max="3590" width="5.25" style="2" bestFit="1" customWidth="1"/>
    <col min="3591" max="3591" width="5.5" style="2" bestFit="1" customWidth="1"/>
    <col min="3592" max="3592" width="7.125" style="2" bestFit="1" customWidth="1"/>
    <col min="3593" max="3593" width="3.5" style="2" bestFit="1" customWidth="1"/>
    <col min="3594" max="3594" width="6.875" style="2" customWidth="1"/>
    <col min="3595" max="3595" width="8.875" style="2" bestFit="1" customWidth="1"/>
    <col min="3596" max="3596" width="4.5" style="2" customWidth="1"/>
    <col min="3597" max="3597" width="8.875" style="2" customWidth="1"/>
    <col min="3598" max="3598" width="6.875" style="2" customWidth="1"/>
    <col min="3599" max="3599" width="8.875" style="2" bestFit="1" customWidth="1"/>
    <col min="3600" max="3600" width="8.875" style="2"/>
    <col min="3601" max="3601" width="12.625" style="2" bestFit="1" customWidth="1"/>
    <col min="3602" max="3602" width="15.125" style="2" customWidth="1"/>
    <col min="3603" max="3603" width="6.375" style="2" bestFit="1" customWidth="1"/>
    <col min="3604" max="3604" width="6.5" style="2" bestFit="1" customWidth="1"/>
    <col min="3605" max="3605" width="7.125" style="2" bestFit="1" customWidth="1"/>
    <col min="3606" max="3606" width="5.25" style="2" bestFit="1" customWidth="1"/>
    <col min="3607" max="3607" width="3.5" style="2" bestFit="1" customWidth="1"/>
    <col min="3608" max="3608" width="8.875" style="2" bestFit="1" customWidth="1"/>
    <col min="3609" max="3609" width="5.25" style="2" bestFit="1" customWidth="1"/>
    <col min="3610" max="3610" width="7.5" style="2" bestFit="1" customWidth="1"/>
    <col min="3611" max="3611" width="9.5" style="2" bestFit="1" customWidth="1"/>
    <col min="3612" max="3612" width="7.5" style="2" customWidth="1"/>
    <col min="3613" max="3613" width="5.25" style="2" bestFit="1" customWidth="1"/>
    <col min="3614" max="3614" width="4.5" style="2" customWidth="1"/>
    <col min="3615" max="3615" width="5.25" style="2" bestFit="1" customWidth="1"/>
    <col min="3616" max="3616" width="6.5" style="2" customWidth="1"/>
    <col min="3617" max="3618" width="8.5" style="2" bestFit="1" customWidth="1"/>
    <col min="3619" max="3619" width="46.625" style="2" bestFit="1" customWidth="1"/>
    <col min="3620" max="3620" width="8.5" style="2" bestFit="1" customWidth="1"/>
    <col min="3621" max="3837" width="8.875" style="2"/>
    <col min="3838" max="3838" width="3.5" style="2" bestFit="1" customWidth="1"/>
    <col min="3839" max="3839" width="7.125" style="2" bestFit="1" customWidth="1"/>
    <col min="3840" max="3840" width="7.375" style="2" bestFit="1" customWidth="1"/>
    <col min="3841" max="3842" width="5.25" style="2" bestFit="1" customWidth="1"/>
    <col min="3843" max="3843" width="7.25" style="2" customWidth="1"/>
    <col min="3844" max="3844" width="10.5" style="2" customWidth="1"/>
    <col min="3845" max="3845" width="7.375" style="2" bestFit="1" customWidth="1"/>
    <col min="3846" max="3846" width="5.25" style="2" bestFit="1" customWidth="1"/>
    <col min="3847" max="3847" width="5.5" style="2" bestFit="1" customWidth="1"/>
    <col min="3848" max="3848" width="7.125" style="2" bestFit="1" customWidth="1"/>
    <col min="3849" max="3849" width="3.5" style="2" bestFit="1" customWidth="1"/>
    <col min="3850" max="3850" width="6.875" style="2" customWidth="1"/>
    <col min="3851" max="3851" width="8.875" style="2" bestFit="1" customWidth="1"/>
    <col min="3852" max="3852" width="4.5" style="2" customWidth="1"/>
    <col min="3853" max="3853" width="8.875" style="2" customWidth="1"/>
    <col min="3854" max="3854" width="6.875" style="2" customWidth="1"/>
    <col min="3855" max="3855" width="8.875" style="2" bestFit="1" customWidth="1"/>
    <col min="3856" max="3856" width="8.875" style="2"/>
    <col min="3857" max="3857" width="12.625" style="2" bestFit="1" customWidth="1"/>
    <col min="3858" max="3858" width="15.125" style="2" customWidth="1"/>
    <col min="3859" max="3859" width="6.375" style="2" bestFit="1" customWidth="1"/>
    <col min="3860" max="3860" width="6.5" style="2" bestFit="1" customWidth="1"/>
    <col min="3861" max="3861" width="7.125" style="2" bestFit="1" customWidth="1"/>
    <col min="3862" max="3862" width="5.25" style="2" bestFit="1" customWidth="1"/>
    <col min="3863" max="3863" width="3.5" style="2" bestFit="1" customWidth="1"/>
    <col min="3864" max="3864" width="8.875" style="2" bestFit="1" customWidth="1"/>
    <col min="3865" max="3865" width="5.25" style="2" bestFit="1" customWidth="1"/>
    <col min="3866" max="3866" width="7.5" style="2" bestFit="1" customWidth="1"/>
    <col min="3867" max="3867" width="9.5" style="2" bestFit="1" customWidth="1"/>
    <col min="3868" max="3868" width="7.5" style="2" customWidth="1"/>
    <col min="3869" max="3869" width="5.25" style="2" bestFit="1" customWidth="1"/>
    <col min="3870" max="3870" width="4.5" style="2" customWidth="1"/>
    <col min="3871" max="3871" width="5.25" style="2" bestFit="1" customWidth="1"/>
    <col min="3872" max="3872" width="6.5" style="2" customWidth="1"/>
    <col min="3873" max="3874" width="8.5" style="2" bestFit="1" customWidth="1"/>
    <col min="3875" max="3875" width="46.625" style="2" bestFit="1" customWidth="1"/>
    <col min="3876" max="3876" width="8.5" style="2" bestFit="1" customWidth="1"/>
    <col min="3877" max="4093" width="8.875" style="2"/>
    <col min="4094" max="4094" width="3.5" style="2" bestFit="1" customWidth="1"/>
    <col min="4095" max="4095" width="7.125" style="2" bestFit="1" customWidth="1"/>
    <col min="4096" max="4096" width="7.375" style="2" bestFit="1" customWidth="1"/>
    <col min="4097" max="4098" width="5.25" style="2" bestFit="1" customWidth="1"/>
    <col min="4099" max="4099" width="7.25" style="2" customWidth="1"/>
    <col min="4100" max="4100" width="10.5" style="2" customWidth="1"/>
    <col min="4101" max="4101" width="7.375" style="2" bestFit="1" customWidth="1"/>
    <col min="4102" max="4102" width="5.25" style="2" bestFit="1" customWidth="1"/>
    <col min="4103" max="4103" width="5.5" style="2" bestFit="1" customWidth="1"/>
    <col min="4104" max="4104" width="7.125" style="2" bestFit="1" customWidth="1"/>
    <col min="4105" max="4105" width="3.5" style="2" bestFit="1" customWidth="1"/>
    <col min="4106" max="4106" width="6.875" style="2" customWidth="1"/>
    <col min="4107" max="4107" width="8.875" style="2" bestFit="1" customWidth="1"/>
    <col min="4108" max="4108" width="4.5" style="2" customWidth="1"/>
    <col min="4109" max="4109" width="8.875" style="2" customWidth="1"/>
    <col min="4110" max="4110" width="6.875" style="2" customWidth="1"/>
    <col min="4111" max="4111" width="8.875" style="2" bestFit="1" customWidth="1"/>
    <col min="4112" max="4112" width="8.875" style="2"/>
    <col min="4113" max="4113" width="12.625" style="2" bestFit="1" customWidth="1"/>
    <col min="4114" max="4114" width="15.125" style="2" customWidth="1"/>
    <col min="4115" max="4115" width="6.375" style="2" bestFit="1" customWidth="1"/>
    <col min="4116" max="4116" width="6.5" style="2" bestFit="1" customWidth="1"/>
    <col min="4117" max="4117" width="7.125" style="2" bestFit="1" customWidth="1"/>
    <col min="4118" max="4118" width="5.25" style="2" bestFit="1" customWidth="1"/>
    <col min="4119" max="4119" width="3.5" style="2" bestFit="1" customWidth="1"/>
    <col min="4120" max="4120" width="8.875" style="2" bestFit="1" customWidth="1"/>
    <col min="4121" max="4121" width="5.25" style="2" bestFit="1" customWidth="1"/>
    <col min="4122" max="4122" width="7.5" style="2" bestFit="1" customWidth="1"/>
    <col min="4123" max="4123" width="9.5" style="2" bestFit="1" customWidth="1"/>
    <col min="4124" max="4124" width="7.5" style="2" customWidth="1"/>
    <col min="4125" max="4125" width="5.25" style="2" bestFit="1" customWidth="1"/>
    <col min="4126" max="4126" width="4.5" style="2" customWidth="1"/>
    <col min="4127" max="4127" width="5.25" style="2" bestFit="1" customWidth="1"/>
    <col min="4128" max="4128" width="6.5" style="2" customWidth="1"/>
    <col min="4129" max="4130" width="8.5" style="2" bestFit="1" customWidth="1"/>
    <col min="4131" max="4131" width="46.625" style="2" bestFit="1" customWidth="1"/>
    <col min="4132" max="4132" width="8.5" style="2" bestFit="1" customWidth="1"/>
    <col min="4133" max="4349" width="8.875" style="2"/>
    <col min="4350" max="4350" width="3.5" style="2" bestFit="1" customWidth="1"/>
    <col min="4351" max="4351" width="7.125" style="2" bestFit="1" customWidth="1"/>
    <col min="4352" max="4352" width="7.375" style="2" bestFit="1" customWidth="1"/>
    <col min="4353" max="4354" width="5.25" style="2" bestFit="1" customWidth="1"/>
    <col min="4355" max="4355" width="7.25" style="2" customWidth="1"/>
    <col min="4356" max="4356" width="10.5" style="2" customWidth="1"/>
    <col min="4357" max="4357" width="7.375" style="2" bestFit="1" customWidth="1"/>
    <col min="4358" max="4358" width="5.25" style="2" bestFit="1" customWidth="1"/>
    <col min="4359" max="4359" width="5.5" style="2" bestFit="1" customWidth="1"/>
    <col min="4360" max="4360" width="7.125" style="2" bestFit="1" customWidth="1"/>
    <col min="4361" max="4361" width="3.5" style="2" bestFit="1" customWidth="1"/>
    <col min="4362" max="4362" width="6.875" style="2" customWidth="1"/>
    <col min="4363" max="4363" width="8.875" style="2" bestFit="1" customWidth="1"/>
    <col min="4364" max="4364" width="4.5" style="2" customWidth="1"/>
    <col min="4365" max="4365" width="8.875" style="2" customWidth="1"/>
    <col min="4366" max="4366" width="6.875" style="2" customWidth="1"/>
    <col min="4367" max="4367" width="8.875" style="2" bestFit="1" customWidth="1"/>
    <col min="4368" max="4368" width="8.875" style="2"/>
    <col min="4369" max="4369" width="12.625" style="2" bestFit="1" customWidth="1"/>
    <col min="4370" max="4370" width="15.125" style="2" customWidth="1"/>
    <col min="4371" max="4371" width="6.375" style="2" bestFit="1" customWidth="1"/>
    <col min="4372" max="4372" width="6.5" style="2" bestFit="1" customWidth="1"/>
    <col min="4373" max="4373" width="7.125" style="2" bestFit="1" customWidth="1"/>
    <col min="4374" max="4374" width="5.25" style="2" bestFit="1" customWidth="1"/>
    <col min="4375" max="4375" width="3.5" style="2" bestFit="1" customWidth="1"/>
    <col min="4376" max="4376" width="8.875" style="2" bestFit="1" customWidth="1"/>
    <col min="4377" max="4377" width="5.25" style="2" bestFit="1" customWidth="1"/>
    <col min="4378" max="4378" width="7.5" style="2" bestFit="1" customWidth="1"/>
    <col min="4379" max="4379" width="9.5" style="2" bestFit="1" customWidth="1"/>
    <col min="4380" max="4380" width="7.5" style="2" customWidth="1"/>
    <col min="4381" max="4381" width="5.25" style="2" bestFit="1" customWidth="1"/>
    <col min="4382" max="4382" width="4.5" style="2" customWidth="1"/>
    <col min="4383" max="4383" width="5.25" style="2" bestFit="1" customWidth="1"/>
    <col min="4384" max="4384" width="6.5" style="2" customWidth="1"/>
    <col min="4385" max="4386" width="8.5" style="2" bestFit="1" customWidth="1"/>
    <col min="4387" max="4387" width="46.625" style="2" bestFit="1" customWidth="1"/>
    <col min="4388" max="4388" width="8.5" style="2" bestFit="1" customWidth="1"/>
    <col min="4389" max="4605" width="8.875" style="2"/>
    <col min="4606" max="4606" width="3.5" style="2" bestFit="1" customWidth="1"/>
    <col min="4607" max="4607" width="7.125" style="2" bestFit="1" customWidth="1"/>
    <col min="4608" max="4608" width="7.375" style="2" bestFit="1" customWidth="1"/>
    <col min="4609" max="4610" width="5.25" style="2" bestFit="1" customWidth="1"/>
    <col min="4611" max="4611" width="7.25" style="2" customWidth="1"/>
    <col min="4612" max="4612" width="10.5" style="2" customWidth="1"/>
    <col min="4613" max="4613" width="7.375" style="2" bestFit="1" customWidth="1"/>
    <col min="4614" max="4614" width="5.25" style="2" bestFit="1" customWidth="1"/>
    <col min="4615" max="4615" width="5.5" style="2" bestFit="1" customWidth="1"/>
    <col min="4616" max="4616" width="7.125" style="2" bestFit="1" customWidth="1"/>
    <col min="4617" max="4617" width="3.5" style="2" bestFit="1" customWidth="1"/>
    <col min="4618" max="4618" width="6.875" style="2" customWidth="1"/>
    <col min="4619" max="4619" width="8.875" style="2" bestFit="1" customWidth="1"/>
    <col min="4620" max="4620" width="4.5" style="2" customWidth="1"/>
    <col min="4621" max="4621" width="8.875" style="2" customWidth="1"/>
    <col min="4622" max="4622" width="6.875" style="2" customWidth="1"/>
    <col min="4623" max="4623" width="8.875" style="2" bestFit="1" customWidth="1"/>
    <col min="4624" max="4624" width="8.875" style="2"/>
    <col min="4625" max="4625" width="12.625" style="2" bestFit="1" customWidth="1"/>
    <col min="4626" max="4626" width="15.125" style="2" customWidth="1"/>
    <col min="4627" max="4627" width="6.375" style="2" bestFit="1" customWidth="1"/>
    <col min="4628" max="4628" width="6.5" style="2" bestFit="1" customWidth="1"/>
    <col min="4629" max="4629" width="7.125" style="2" bestFit="1" customWidth="1"/>
    <col min="4630" max="4630" width="5.25" style="2" bestFit="1" customWidth="1"/>
    <col min="4631" max="4631" width="3.5" style="2" bestFit="1" customWidth="1"/>
    <col min="4632" max="4632" width="8.875" style="2" bestFit="1" customWidth="1"/>
    <col min="4633" max="4633" width="5.25" style="2" bestFit="1" customWidth="1"/>
    <col min="4634" max="4634" width="7.5" style="2" bestFit="1" customWidth="1"/>
    <col min="4635" max="4635" width="9.5" style="2" bestFit="1" customWidth="1"/>
    <col min="4636" max="4636" width="7.5" style="2" customWidth="1"/>
    <col min="4637" max="4637" width="5.25" style="2" bestFit="1" customWidth="1"/>
    <col min="4638" max="4638" width="4.5" style="2" customWidth="1"/>
    <col min="4639" max="4639" width="5.25" style="2" bestFit="1" customWidth="1"/>
    <col min="4640" max="4640" width="6.5" style="2" customWidth="1"/>
    <col min="4641" max="4642" width="8.5" style="2" bestFit="1" customWidth="1"/>
    <col min="4643" max="4643" width="46.625" style="2" bestFit="1" customWidth="1"/>
    <col min="4644" max="4644" width="8.5" style="2" bestFit="1" customWidth="1"/>
    <col min="4645" max="4861" width="8.875" style="2"/>
    <col min="4862" max="4862" width="3.5" style="2" bestFit="1" customWidth="1"/>
    <col min="4863" max="4863" width="7.125" style="2" bestFit="1" customWidth="1"/>
    <col min="4864" max="4864" width="7.375" style="2" bestFit="1" customWidth="1"/>
    <col min="4865" max="4866" width="5.25" style="2" bestFit="1" customWidth="1"/>
    <col min="4867" max="4867" width="7.25" style="2" customWidth="1"/>
    <col min="4868" max="4868" width="10.5" style="2" customWidth="1"/>
    <col min="4869" max="4869" width="7.375" style="2" bestFit="1" customWidth="1"/>
    <col min="4870" max="4870" width="5.25" style="2" bestFit="1" customWidth="1"/>
    <col min="4871" max="4871" width="5.5" style="2" bestFit="1" customWidth="1"/>
    <col min="4872" max="4872" width="7.125" style="2" bestFit="1" customWidth="1"/>
    <col min="4873" max="4873" width="3.5" style="2" bestFit="1" customWidth="1"/>
    <col min="4874" max="4874" width="6.875" style="2" customWidth="1"/>
    <col min="4875" max="4875" width="8.875" style="2" bestFit="1" customWidth="1"/>
    <col min="4876" max="4876" width="4.5" style="2" customWidth="1"/>
    <col min="4877" max="4877" width="8.875" style="2" customWidth="1"/>
    <col min="4878" max="4878" width="6.875" style="2" customWidth="1"/>
    <col min="4879" max="4879" width="8.875" style="2" bestFit="1" customWidth="1"/>
    <col min="4880" max="4880" width="8.875" style="2"/>
    <col min="4881" max="4881" width="12.625" style="2" bestFit="1" customWidth="1"/>
    <col min="4882" max="4882" width="15.125" style="2" customWidth="1"/>
    <col min="4883" max="4883" width="6.375" style="2" bestFit="1" customWidth="1"/>
    <col min="4884" max="4884" width="6.5" style="2" bestFit="1" customWidth="1"/>
    <col min="4885" max="4885" width="7.125" style="2" bestFit="1" customWidth="1"/>
    <col min="4886" max="4886" width="5.25" style="2" bestFit="1" customWidth="1"/>
    <col min="4887" max="4887" width="3.5" style="2" bestFit="1" customWidth="1"/>
    <col min="4888" max="4888" width="8.875" style="2" bestFit="1" customWidth="1"/>
    <col min="4889" max="4889" width="5.25" style="2" bestFit="1" customWidth="1"/>
    <col min="4890" max="4890" width="7.5" style="2" bestFit="1" customWidth="1"/>
    <col min="4891" max="4891" width="9.5" style="2" bestFit="1" customWidth="1"/>
    <col min="4892" max="4892" width="7.5" style="2" customWidth="1"/>
    <col min="4893" max="4893" width="5.25" style="2" bestFit="1" customWidth="1"/>
    <col min="4894" max="4894" width="4.5" style="2" customWidth="1"/>
    <col min="4895" max="4895" width="5.25" style="2" bestFit="1" customWidth="1"/>
    <col min="4896" max="4896" width="6.5" style="2" customWidth="1"/>
    <col min="4897" max="4898" width="8.5" style="2" bestFit="1" customWidth="1"/>
    <col min="4899" max="4899" width="46.625" style="2" bestFit="1" customWidth="1"/>
    <col min="4900" max="4900" width="8.5" style="2" bestFit="1" customWidth="1"/>
    <col min="4901" max="5117" width="8.875" style="2"/>
    <col min="5118" max="5118" width="3.5" style="2" bestFit="1" customWidth="1"/>
    <col min="5119" max="5119" width="7.125" style="2" bestFit="1" customWidth="1"/>
    <col min="5120" max="5120" width="7.375" style="2" bestFit="1" customWidth="1"/>
    <col min="5121" max="5122" width="5.25" style="2" bestFit="1" customWidth="1"/>
    <col min="5123" max="5123" width="7.25" style="2" customWidth="1"/>
    <col min="5124" max="5124" width="10.5" style="2" customWidth="1"/>
    <col min="5125" max="5125" width="7.375" style="2" bestFit="1" customWidth="1"/>
    <col min="5126" max="5126" width="5.25" style="2" bestFit="1" customWidth="1"/>
    <col min="5127" max="5127" width="5.5" style="2" bestFit="1" customWidth="1"/>
    <col min="5128" max="5128" width="7.125" style="2" bestFit="1" customWidth="1"/>
    <col min="5129" max="5129" width="3.5" style="2" bestFit="1" customWidth="1"/>
    <col min="5130" max="5130" width="6.875" style="2" customWidth="1"/>
    <col min="5131" max="5131" width="8.875" style="2" bestFit="1" customWidth="1"/>
    <col min="5132" max="5132" width="4.5" style="2" customWidth="1"/>
    <col min="5133" max="5133" width="8.875" style="2" customWidth="1"/>
    <col min="5134" max="5134" width="6.875" style="2" customWidth="1"/>
    <col min="5135" max="5135" width="8.875" style="2" bestFit="1" customWidth="1"/>
    <col min="5136" max="5136" width="8.875" style="2"/>
    <col min="5137" max="5137" width="12.625" style="2" bestFit="1" customWidth="1"/>
    <col min="5138" max="5138" width="15.125" style="2" customWidth="1"/>
    <col min="5139" max="5139" width="6.375" style="2" bestFit="1" customWidth="1"/>
    <col min="5140" max="5140" width="6.5" style="2" bestFit="1" customWidth="1"/>
    <col min="5141" max="5141" width="7.125" style="2" bestFit="1" customWidth="1"/>
    <col min="5142" max="5142" width="5.25" style="2" bestFit="1" customWidth="1"/>
    <col min="5143" max="5143" width="3.5" style="2" bestFit="1" customWidth="1"/>
    <col min="5144" max="5144" width="8.875" style="2" bestFit="1" customWidth="1"/>
    <col min="5145" max="5145" width="5.25" style="2" bestFit="1" customWidth="1"/>
    <col min="5146" max="5146" width="7.5" style="2" bestFit="1" customWidth="1"/>
    <col min="5147" max="5147" width="9.5" style="2" bestFit="1" customWidth="1"/>
    <col min="5148" max="5148" width="7.5" style="2" customWidth="1"/>
    <col min="5149" max="5149" width="5.25" style="2" bestFit="1" customWidth="1"/>
    <col min="5150" max="5150" width="4.5" style="2" customWidth="1"/>
    <col min="5151" max="5151" width="5.25" style="2" bestFit="1" customWidth="1"/>
    <col min="5152" max="5152" width="6.5" style="2" customWidth="1"/>
    <col min="5153" max="5154" width="8.5" style="2" bestFit="1" customWidth="1"/>
    <col min="5155" max="5155" width="46.625" style="2" bestFit="1" customWidth="1"/>
    <col min="5156" max="5156" width="8.5" style="2" bestFit="1" customWidth="1"/>
    <col min="5157" max="5373" width="8.875" style="2"/>
    <col min="5374" max="5374" width="3.5" style="2" bestFit="1" customWidth="1"/>
    <col min="5375" max="5375" width="7.125" style="2" bestFit="1" customWidth="1"/>
    <col min="5376" max="5376" width="7.375" style="2" bestFit="1" customWidth="1"/>
    <col min="5377" max="5378" width="5.25" style="2" bestFit="1" customWidth="1"/>
    <col min="5379" max="5379" width="7.25" style="2" customWidth="1"/>
    <col min="5380" max="5380" width="10.5" style="2" customWidth="1"/>
    <col min="5381" max="5381" width="7.375" style="2" bestFit="1" customWidth="1"/>
    <col min="5382" max="5382" width="5.25" style="2" bestFit="1" customWidth="1"/>
    <col min="5383" max="5383" width="5.5" style="2" bestFit="1" customWidth="1"/>
    <col min="5384" max="5384" width="7.125" style="2" bestFit="1" customWidth="1"/>
    <col min="5385" max="5385" width="3.5" style="2" bestFit="1" customWidth="1"/>
    <col min="5386" max="5386" width="6.875" style="2" customWidth="1"/>
    <col min="5387" max="5387" width="8.875" style="2" bestFit="1" customWidth="1"/>
    <col min="5388" max="5388" width="4.5" style="2" customWidth="1"/>
    <col min="5389" max="5389" width="8.875" style="2" customWidth="1"/>
    <col min="5390" max="5390" width="6.875" style="2" customWidth="1"/>
    <col min="5391" max="5391" width="8.875" style="2" bestFit="1" customWidth="1"/>
    <col min="5392" max="5392" width="8.875" style="2"/>
    <col min="5393" max="5393" width="12.625" style="2" bestFit="1" customWidth="1"/>
    <col min="5394" max="5394" width="15.125" style="2" customWidth="1"/>
    <col min="5395" max="5395" width="6.375" style="2" bestFit="1" customWidth="1"/>
    <col min="5396" max="5396" width="6.5" style="2" bestFit="1" customWidth="1"/>
    <col min="5397" max="5397" width="7.125" style="2" bestFit="1" customWidth="1"/>
    <col min="5398" max="5398" width="5.25" style="2" bestFit="1" customWidth="1"/>
    <col min="5399" max="5399" width="3.5" style="2" bestFit="1" customWidth="1"/>
    <col min="5400" max="5400" width="8.875" style="2" bestFit="1" customWidth="1"/>
    <col min="5401" max="5401" width="5.25" style="2" bestFit="1" customWidth="1"/>
    <col min="5402" max="5402" width="7.5" style="2" bestFit="1" customWidth="1"/>
    <col min="5403" max="5403" width="9.5" style="2" bestFit="1" customWidth="1"/>
    <col min="5404" max="5404" width="7.5" style="2" customWidth="1"/>
    <col min="5405" max="5405" width="5.25" style="2" bestFit="1" customWidth="1"/>
    <col min="5406" max="5406" width="4.5" style="2" customWidth="1"/>
    <col min="5407" max="5407" width="5.25" style="2" bestFit="1" customWidth="1"/>
    <col min="5408" max="5408" width="6.5" style="2" customWidth="1"/>
    <col min="5409" max="5410" width="8.5" style="2" bestFit="1" customWidth="1"/>
    <col min="5411" max="5411" width="46.625" style="2" bestFit="1" customWidth="1"/>
    <col min="5412" max="5412" width="8.5" style="2" bestFit="1" customWidth="1"/>
    <col min="5413" max="5629" width="8.875" style="2"/>
    <col min="5630" max="5630" width="3.5" style="2" bestFit="1" customWidth="1"/>
    <col min="5631" max="5631" width="7.125" style="2" bestFit="1" customWidth="1"/>
    <col min="5632" max="5632" width="7.375" style="2" bestFit="1" customWidth="1"/>
    <col min="5633" max="5634" width="5.25" style="2" bestFit="1" customWidth="1"/>
    <col min="5635" max="5635" width="7.25" style="2" customWidth="1"/>
    <col min="5636" max="5636" width="10.5" style="2" customWidth="1"/>
    <col min="5637" max="5637" width="7.375" style="2" bestFit="1" customWidth="1"/>
    <col min="5638" max="5638" width="5.25" style="2" bestFit="1" customWidth="1"/>
    <col min="5639" max="5639" width="5.5" style="2" bestFit="1" customWidth="1"/>
    <col min="5640" max="5640" width="7.125" style="2" bestFit="1" customWidth="1"/>
    <col min="5641" max="5641" width="3.5" style="2" bestFit="1" customWidth="1"/>
    <col min="5642" max="5642" width="6.875" style="2" customWidth="1"/>
    <col min="5643" max="5643" width="8.875" style="2" bestFit="1" customWidth="1"/>
    <col min="5644" max="5644" width="4.5" style="2" customWidth="1"/>
    <col min="5645" max="5645" width="8.875" style="2" customWidth="1"/>
    <col min="5646" max="5646" width="6.875" style="2" customWidth="1"/>
    <col min="5647" max="5647" width="8.875" style="2" bestFit="1" customWidth="1"/>
    <col min="5648" max="5648" width="8.875" style="2"/>
    <col min="5649" max="5649" width="12.625" style="2" bestFit="1" customWidth="1"/>
    <col min="5650" max="5650" width="15.125" style="2" customWidth="1"/>
    <col min="5651" max="5651" width="6.375" style="2" bestFit="1" customWidth="1"/>
    <col min="5652" max="5652" width="6.5" style="2" bestFit="1" customWidth="1"/>
    <col min="5653" max="5653" width="7.125" style="2" bestFit="1" customWidth="1"/>
    <col min="5654" max="5654" width="5.25" style="2" bestFit="1" customWidth="1"/>
    <col min="5655" max="5655" width="3.5" style="2" bestFit="1" customWidth="1"/>
    <col min="5656" max="5656" width="8.875" style="2" bestFit="1" customWidth="1"/>
    <col min="5657" max="5657" width="5.25" style="2" bestFit="1" customWidth="1"/>
    <col min="5658" max="5658" width="7.5" style="2" bestFit="1" customWidth="1"/>
    <col min="5659" max="5659" width="9.5" style="2" bestFit="1" customWidth="1"/>
    <col min="5660" max="5660" width="7.5" style="2" customWidth="1"/>
    <col min="5661" max="5661" width="5.25" style="2" bestFit="1" customWidth="1"/>
    <col min="5662" max="5662" width="4.5" style="2" customWidth="1"/>
    <col min="5663" max="5663" width="5.25" style="2" bestFit="1" customWidth="1"/>
    <col min="5664" max="5664" width="6.5" style="2" customWidth="1"/>
    <col min="5665" max="5666" width="8.5" style="2" bestFit="1" customWidth="1"/>
    <col min="5667" max="5667" width="46.625" style="2" bestFit="1" customWidth="1"/>
    <col min="5668" max="5668" width="8.5" style="2" bestFit="1" customWidth="1"/>
    <col min="5669" max="5885" width="8.875" style="2"/>
    <col min="5886" max="5886" width="3.5" style="2" bestFit="1" customWidth="1"/>
    <col min="5887" max="5887" width="7.125" style="2" bestFit="1" customWidth="1"/>
    <col min="5888" max="5888" width="7.375" style="2" bestFit="1" customWidth="1"/>
    <col min="5889" max="5890" width="5.25" style="2" bestFit="1" customWidth="1"/>
    <col min="5891" max="5891" width="7.25" style="2" customWidth="1"/>
    <col min="5892" max="5892" width="10.5" style="2" customWidth="1"/>
    <col min="5893" max="5893" width="7.375" style="2" bestFit="1" customWidth="1"/>
    <col min="5894" max="5894" width="5.25" style="2" bestFit="1" customWidth="1"/>
    <col min="5895" max="5895" width="5.5" style="2" bestFit="1" customWidth="1"/>
    <col min="5896" max="5896" width="7.125" style="2" bestFit="1" customWidth="1"/>
    <col min="5897" max="5897" width="3.5" style="2" bestFit="1" customWidth="1"/>
    <col min="5898" max="5898" width="6.875" style="2" customWidth="1"/>
    <col min="5899" max="5899" width="8.875" style="2" bestFit="1" customWidth="1"/>
    <col min="5900" max="5900" width="4.5" style="2" customWidth="1"/>
    <col min="5901" max="5901" width="8.875" style="2" customWidth="1"/>
    <col min="5902" max="5902" width="6.875" style="2" customWidth="1"/>
    <col min="5903" max="5903" width="8.875" style="2" bestFit="1" customWidth="1"/>
    <col min="5904" max="5904" width="8.875" style="2"/>
    <col min="5905" max="5905" width="12.625" style="2" bestFit="1" customWidth="1"/>
    <col min="5906" max="5906" width="15.125" style="2" customWidth="1"/>
    <col min="5907" max="5907" width="6.375" style="2" bestFit="1" customWidth="1"/>
    <col min="5908" max="5908" width="6.5" style="2" bestFit="1" customWidth="1"/>
    <col min="5909" max="5909" width="7.125" style="2" bestFit="1" customWidth="1"/>
    <col min="5910" max="5910" width="5.25" style="2" bestFit="1" customWidth="1"/>
    <col min="5911" max="5911" width="3.5" style="2" bestFit="1" customWidth="1"/>
    <col min="5912" max="5912" width="8.875" style="2" bestFit="1" customWidth="1"/>
    <col min="5913" max="5913" width="5.25" style="2" bestFit="1" customWidth="1"/>
    <col min="5914" max="5914" width="7.5" style="2" bestFit="1" customWidth="1"/>
    <col min="5915" max="5915" width="9.5" style="2" bestFit="1" customWidth="1"/>
    <col min="5916" max="5916" width="7.5" style="2" customWidth="1"/>
    <col min="5917" max="5917" width="5.25" style="2" bestFit="1" customWidth="1"/>
    <col min="5918" max="5918" width="4.5" style="2" customWidth="1"/>
    <col min="5919" max="5919" width="5.25" style="2" bestFit="1" customWidth="1"/>
    <col min="5920" max="5920" width="6.5" style="2" customWidth="1"/>
    <col min="5921" max="5922" width="8.5" style="2" bestFit="1" customWidth="1"/>
    <col min="5923" max="5923" width="46.625" style="2" bestFit="1" customWidth="1"/>
    <col min="5924" max="5924" width="8.5" style="2" bestFit="1" customWidth="1"/>
    <col min="5925" max="6141" width="8.875" style="2"/>
    <col min="6142" max="6142" width="3.5" style="2" bestFit="1" customWidth="1"/>
    <col min="6143" max="6143" width="7.125" style="2" bestFit="1" customWidth="1"/>
    <col min="6144" max="6144" width="7.375" style="2" bestFit="1" customWidth="1"/>
    <col min="6145" max="6146" width="5.25" style="2" bestFit="1" customWidth="1"/>
    <col min="6147" max="6147" width="7.25" style="2" customWidth="1"/>
    <col min="6148" max="6148" width="10.5" style="2" customWidth="1"/>
    <col min="6149" max="6149" width="7.375" style="2" bestFit="1" customWidth="1"/>
    <col min="6150" max="6150" width="5.25" style="2" bestFit="1" customWidth="1"/>
    <col min="6151" max="6151" width="5.5" style="2" bestFit="1" customWidth="1"/>
    <col min="6152" max="6152" width="7.125" style="2" bestFit="1" customWidth="1"/>
    <col min="6153" max="6153" width="3.5" style="2" bestFit="1" customWidth="1"/>
    <col min="6154" max="6154" width="6.875" style="2" customWidth="1"/>
    <col min="6155" max="6155" width="8.875" style="2" bestFit="1" customWidth="1"/>
    <col min="6156" max="6156" width="4.5" style="2" customWidth="1"/>
    <col min="6157" max="6157" width="8.875" style="2" customWidth="1"/>
    <col min="6158" max="6158" width="6.875" style="2" customWidth="1"/>
    <col min="6159" max="6159" width="8.875" style="2" bestFit="1" customWidth="1"/>
    <col min="6160" max="6160" width="8.875" style="2"/>
    <col min="6161" max="6161" width="12.625" style="2" bestFit="1" customWidth="1"/>
    <col min="6162" max="6162" width="15.125" style="2" customWidth="1"/>
    <col min="6163" max="6163" width="6.375" style="2" bestFit="1" customWidth="1"/>
    <col min="6164" max="6164" width="6.5" style="2" bestFit="1" customWidth="1"/>
    <col min="6165" max="6165" width="7.125" style="2" bestFit="1" customWidth="1"/>
    <col min="6166" max="6166" width="5.25" style="2" bestFit="1" customWidth="1"/>
    <col min="6167" max="6167" width="3.5" style="2" bestFit="1" customWidth="1"/>
    <col min="6168" max="6168" width="8.875" style="2" bestFit="1" customWidth="1"/>
    <col min="6169" max="6169" width="5.25" style="2" bestFit="1" customWidth="1"/>
    <col min="6170" max="6170" width="7.5" style="2" bestFit="1" customWidth="1"/>
    <col min="6171" max="6171" width="9.5" style="2" bestFit="1" customWidth="1"/>
    <col min="6172" max="6172" width="7.5" style="2" customWidth="1"/>
    <col min="6173" max="6173" width="5.25" style="2" bestFit="1" customWidth="1"/>
    <col min="6174" max="6174" width="4.5" style="2" customWidth="1"/>
    <col min="6175" max="6175" width="5.25" style="2" bestFit="1" customWidth="1"/>
    <col min="6176" max="6176" width="6.5" style="2" customWidth="1"/>
    <col min="6177" max="6178" width="8.5" style="2" bestFit="1" customWidth="1"/>
    <col min="6179" max="6179" width="46.625" style="2" bestFit="1" customWidth="1"/>
    <col min="6180" max="6180" width="8.5" style="2" bestFit="1" customWidth="1"/>
    <col min="6181" max="6397" width="8.875" style="2"/>
    <col min="6398" max="6398" width="3.5" style="2" bestFit="1" customWidth="1"/>
    <col min="6399" max="6399" width="7.125" style="2" bestFit="1" customWidth="1"/>
    <col min="6400" max="6400" width="7.375" style="2" bestFit="1" customWidth="1"/>
    <col min="6401" max="6402" width="5.25" style="2" bestFit="1" customWidth="1"/>
    <col min="6403" max="6403" width="7.25" style="2" customWidth="1"/>
    <col min="6404" max="6404" width="10.5" style="2" customWidth="1"/>
    <col min="6405" max="6405" width="7.375" style="2" bestFit="1" customWidth="1"/>
    <col min="6406" max="6406" width="5.25" style="2" bestFit="1" customWidth="1"/>
    <col min="6407" max="6407" width="5.5" style="2" bestFit="1" customWidth="1"/>
    <col min="6408" max="6408" width="7.125" style="2" bestFit="1" customWidth="1"/>
    <col min="6409" max="6409" width="3.5" style="2" bestFit="1" customWidth="1"/>
    <col min="6410" max="6410" width="6.875" style="2" customWidth="1"/>
    <col min="6411" max="6411" width="8.875" style="2" bestFit="1" customWidth="1"/>
    <col min="6412" max="6412" width="4.5" style="2" customWidth="1"/>
    <col min="6413" max="6413" width="8.875" style="2" customWidth="1"/>
    <col min="6414" max="6414" width="6.875" style="2" customWidth="1"/>
    <col min="6415" max="6415" width="8.875" style="2" bestFit="1" customWidth="1"/>
    <col min="6416" max="6416" width="8.875" style="2"/>
    <col min="6417" max="6417" width="12.625" style="2" bestFit="1" customWidth="1"/>
    <col min="6418" max="6418" width="15.125" style="2" customWidth="1"/>
    <col min="6419" max="6419" width="6.375" style="2" bestFit="1" customWidth="1"/>
    <col min="6420" max="6420" width="6.5" style="2" bestFit="1" customWidth="1"/>
    <col min="6421" max="6421" width="7.125" style="2" bestFit="1" customWidth="1"/>
    <col min="6422" max="6422" width="5.25" style="2" bestFit="1" customWidth="1"/>
    <col min="6423" max="6423" width="3.5" style="2" bestFit="1" customWidth="1"/>
    <col min="6424" max="6424" width="8.875" style="2" bestFit="1" customWidth="1"/>
    <col min="6425" max="6425" width="5.25" style="2" bestFit="1" customWidth="1"/>
    <col min="6426" max="6426" width="7.5" style="2" bestFit="1" customWidth="1"/>
    <col min="6427" max="6427" width="9.5" style="2" bestFit="1" customWidth="1"/>
    <col min="6428" max="6428" width="7.5" style="2" customWidth="1"/>
    <col min="6429" max="6429" width="5.25" style="2" bestFit="1" customWidth="1"/>
    <col min="6430" max="6430" width="4.5" style="2" customWidth="1"/>
    <col min="6431" max="6431" width="5.25" style="2" bestFit="1" customWidth="1"/>
    <col min="6432" max="6432" width="6.5" style="2" customWidth="1"/>
    <col min="6433" max="6434" width="8.5" style="2" bestFit="1" customWidth="1"/>
    <col min="6435" max="6435" width="46.625" style="2" bestFit="1" customWidth="1"/>
    <col min="6436" max="6436" width="8.5" style="2" bestFit="1" customWidth="1"/>
    <col min="6437" max="6653" width="8.875" style="2"/>
    <col min="6654" max="6654" width="3.5" style="2" bestFit="1" customWidth="1"/>
    <col min="6655" max="6655" width="7.125" style="2" bestFit="1" customWidth="1"/>
    <col min="6656" max="6656" width="7.375" style="2" bestFit="1" customWidth="1"/>
    <col min="6657" max="6658" width="5.25" style="2" bestFit="1" customWidth="1"/>
    <col min="6659" max="6659" width="7.25" style="2" customWidth="1"/>
    <col min="6660" max="6660" width="10.5" style="2" customWidth="1"/>
    <col min="6661" max="6661" width="7.375" style="2" bestFit="1" customWidth="1"/>
    <col min="6662" max="6662" width="5.25" style="2" bestFit="1" customWidth="1"/>
    <col min="6663" max="6663" width="5.5" style="2" bestFit="1" customWidth="1"/>
    <col min="6664" max="6664" width="7.125" style="2" bestFit="1" customWidth="1"/>
    <col min="6665" max="6665" width="3.5" style="2" bestFit="1" customWidth="1"/>
    <col min="6666" max="6666" width="6.875" style="2" customWidth="1"/>
    <col min="6667" max="6667" width="8.875" style="2" bestFit="1" customWidth="1"/>
    <col min="6668" max="6668" width="4.5" style="2" customWidth="1"/>
    <col min="6669" max="6669" width="8.875" style="2" customWidth="1"/>
    <col min="6670" max="6670" width="6.875" style="2" customWidth="1"/>
    <col min="6671" max="6671" width="8.875" style="2" bestFit="1" customWidth="1"/>
    <col min="6672" max="6672" width="8.875" style="2"/>
    <col min="6673" max="6673" width="12.625" style="2" bestFit="1" customWidth="1"/>
    <col min="6674" max="6674" width="15.125" style="2" customWidth="1"/>
    <col min="6675" max="6675" width="6.375" style="2" bestFit="1" customWidth="1"/>
    <col min="6676" max="6676" width="6.5" style="2" bestFit="1" customWidth="1"/>
    <col min="6677" max="6677" width="7.125" style="2" bestFit="1" customWidth="1"/>
    <col min="6678" max="6678" width="5.25" style="2" bestFit="1" customWidth="1"/>
    <col min="6679" max="6679" width="3.5" style="2" bestFit="1" customWidth="1"/>
    <col min="6680" max="6680" width="8.875" style="2" bestFit="1" customWidth="1"/>
    <col min="6681" max="6681" width="5.25" style="2" bestFit="1" customWidth="1"/>
    <col min="6682" max="6682" width="7.5" style="2" bestFit="1" customWidth="1"/>
    <col min="6683" max="6683" width="9.5" style="2" bestFit="1" customWidth="1"/>
    <col min="6684" max="6684" width="7.5" style="2" customWidth="1"/>
    <col min="6685" max="6685" width="5.25" style="2" bestFit="1" customWidth="1"/>
    <col min="6686" max="6686" width="4.5" style="2" customWidth="1"/>
    <col min="6687" max="6687" width="5.25" style="2" bestFit="1" customWidth="1"/>
    <col min="6688" max="6688" width="6.5" style="2" customWidth="1"/>
    <col min="6689" max="6690" width="8.5" style="2" bestFit="1" customWidth="1"/>
    <col min="6691" max="6691" width="46.625" style="2" bestFit="1" customWidth="1"/>
    <col min="6692" max="6692" width="8.5" style="2" bestFit="1" customWidth="1"/>
    <col min="6693" max="6909" width="8.875" style="2"/>
    <col min="6910" max="6910" width="3.5" style="2" bestFit="1" customWidth="1"/>
    <col min="6911" max="6911" width="7.125" style="2" bestFit="1" customWidth="1"/>
    <col min="6912" max="6912" width="7.375" style="2" bestFit="1" customWidth="1"/>
    <col min="6913" max="6914" width="5.25" style="2" bestFit="1" customWidth="1"/>
    <col min="6915" max="6915" width="7.25" style="2" customWidth="1"/>
    <col min="6916" max="6916" width="10.5" style="2" customWidth="1"/>
    <col min="6917" max="6917" width="7.375" style="2" bestFit="1" customWidth="1"/>
    <col min="6918" max="6918" width="5.25" style="2" bestFit="1" customWidth="1"/>
    <col min="6919" max="6919" width="5.5" style="2" bestFit="1" customWidth="1"/>
    <col min="6920" max="6920" width="7.125" style="2" bestFit="1" customWidth="1"/>
    <col min="6921" max="6921" width="3.5" style="2" bestFit="1" customWidth="1"/>
    <col min="6922" max="6922" width="6.875" style="2" customWidth="1"/>
    <col min="6923" max="6923" width="8.875" style="2" bestFit="1" customWidth="1"/>
    <col min="6924" max="6924" width="4.5" style="2" customWidth="1"/>
    <col min="6925" max="6925" width="8.875" style="2" customWidth="1"/>
    <col min="6926" max="6926" width="6.875" style="2" customWidth="1"/>
    <col min="6927" max="6927" width="8.875" style="2" bestFit="1" customWidth="1"/>
    <col min="6928" max="6928" width="8.875" style="2"/>
    <col min="6929" max="6929" width="12.625" style="2" bestFit="1" customWidth="1"/>
    <col min="6930" max="6930" width="15.125" style="2" customWidth="1"/>
    <col min="6931" max="6931" width="6.375" style="2" bestFit="1" customWidth="1"/>
    <col min="6932" max="6932" width="6.5" style="2" bestFit="1" customWidth="1"/>
    <col min="6933" max="6933" width="7.125" style="2" bestFit="1" customWidth="1"/>
    <col min="6934" max="6934" width="5.25" style="2" bestFit="1" customWidth="1"/>
    <col min="6935" max="6935" width="3.5" style="2" bestFit="1" customWidth="1"/>
    <col min="6936" max="6936" width="8.875" style="2" bestFit="1" customWidth="1"/>
    <col min="6937" max="6937" width="5.25" style="2" bestFit="1" customWidth="1"/>
    <col min="6938" max="6938" width="7.5" style="2" bestFit="1" customWidth="1"/>
    <col min="6939" max="6939" width="9.5" style="2" bestFit="1" customWidth="1"/>
    <col min="6940" max="6940" width="7.5" style="2" customWidth="1"/>
    <col min="6941" max="6941" width="5.25" style="2" bestFit="1" customWidth="1"/>
    <col min="6942" max="6942" width="4.5" style="2" customWidth="1"/>
    <col min="6943" max="6943" width="5.25" style="2" bestFit="1" customWidth="1"/>
    <col min="6944" max="6944" width="6.5" style="2" customWidth="1"/>
    <col min="6945" max="6946" width="8.5" style="2" bestFit="1" customWidth="1"/>
    <col min="6947" max="6947" width="46.625" style="2" bestFit="1" customWidth="1"/>
    <col min="6948" max="6948" width="8.5" style="2" bestFit="1" customWidth="1"/>
    <col min="6949" max="7165" width="8.875" style="2"/>
    <col min="7166" max="7166" width="3.5" style="2" bestFit="1" customWidth="1"/>
    <col min="7167" max="7167" width="7.125" style="2" bestFit="1" customWidth="1"/>
    <col min="7168" max="7168" width="7.375" style="2" bestFit="1" customWidth="1"/>
    <col min="7169" max="7170" width="5.25" style="2" bestFit="1" customWidth="1"/>
    <col min="7171" max="7171" width="7.25" style="2" customWidth="1"/>
    <col min="7172" max="7172" width="10.5" style="2" customWidth="1"/>
    <col min="7173" max="7173" width="7.375" style="2" bestFit="1" customWidth="1"/>
    <col min="7174" max="7174" width="5.25" style="2" bestFit="1" customWidth="1"/>
    <col min="7175" max="7175" width="5.5" style="2" bestFit="1" customWidth="1"/>
    <col min="7176" max="7176" width="7.125" style="2" bestFit="1" customWidth="1"/>
    <col min="7177" max="7177" width="3.5" style="2" bestFit="1" customWidth="1"/>
    <col min="7178" max="7178" width="6.875" style="2" customWidth="1"/>
    <col min="7179" max="7179" width="8.875" style="2" bestFit="1" customWidth="1"/>
    <col min="7180" max="7180" width="4.5" style="2" customWidth="1"/>
    <col min="7181" max="7181" width="8.875" style="2" customWidth="1"/>
    <col min="7182" max="7182" width="6.875" style="2" customWidth="1"/>
    <col min="7183" max="7183" width="8.875" style="2" bestFit="1" customWidth="1"/>
    <col min="7184" max="7184" width="8.875" style="2"/>
    <col min="7185" max="7185" width="12.625" style="2" bestFit="1" customWidth="1"/>
    <col min="7186" max="7186" width="15.125" style="2" customWidth="1"/>
    <col min="7187" max="7187" width="6.375" style="2" bestFit="1" customWidth="1"/>
    <col min="7188" max="7188" width="6.5" style="2" bestFit="1" customWidth="1"/>
    <col min="7189" max="7189" width="7.125" style="2" bestFit="1" customWidth="1"/>
    <col min="7190" max="7190" width="5.25" style="2" bestFit="1" customWidth="1"/>
    <col min="7191" max="7191" width="3.5" style="2" bestFit="1" customWidth="1"/>
    <col min="7192" max="7192" width="8.875" style="2" bestFit="1" customWidth="1"/>
    <col min="7193" max="7193" width="5.25" style="2" bestFit="1" customWidth="1"/>
    <col min="7194" max="7194" width="7.5" style="2" bestFit="1" customWidth="1"/>
    <col min="7195" max="7195" width="9.5" style="2" bestFit="1" customWidth="1"/>
    <col min="7196" max="7196" width="7.5" style="2" customWidth="1"/>
    <col min="7197" max="7197" width="5.25" style="2" bestFit="1" customWidth="1"/>
    <col min="7198" max="7198" width="4.5" style="2" customWidth="1"/>
    <col min="7199" max="7199" width="5.25" style="2" bestFit="1" customWidth="1"/>
    <col min="7200" max="7200" width="6.5" style="2" customWidth="1"/>
    <col min="7201" max="7202" width="8.5" style="2" bestFit="1" customWidth="1"/>
    <col min="7203" max="7203" width="46.625" style="2" bestFit="1" customWidth="1"/>
    <col min="7204" max="7204" width="8.5" style="2" bestFit="1" customWidth="1"/>
    <col min="7205" max="7421" width="8.875" style="2"/>
    <col min="7422" max="7422" width="3.5" style="2" bestFit="1" customWidth="1"/>
    <col min="7423" max="7423" width="7.125" style="2" bestFit="1" customWidth="1"/>
    <col min="7424" max="7424" width="7.375" style="2" bestFit="1" customWidth="1"/>
    <col min="7425" max="7426" width="5.25" style="2" bestFit="1" customWidth="1"/>
    <col min="7427" max="7427" width="7.25" style="2" customWidth="1"/>
    <col min="7428" max="7428" width="10.5" style="2" customWidth="1"/>
    <col min="7429" max="7429" width="7.375" style="2" bestFit="1" customWidth="1"/>
    <col min="7430" max="7430" width="5.25" style="2" bestFit="1" customWidth="1"/>
    <col min="7431" max="7431" width="5.5" style="2" bestFit="1" customWidth="1"/>
    <col min="7432" max="7432" width="7.125" style="2" bestFit="1" customWidth="1"/>
    <col min="7433" max="7433" width="3.5" style="2" bestFit="1" customWidth="1"/>
    <col min="7434" max="7434" width="6.875" style="2" customWidth="1"/>
    <col min="7435" max="7435" width="8.875" style="2" bestFit="1" customWidth="1"/>
    <col min="7436" max="7436" width="4.5" style="2" customWidth="1"/>
    <col min="7437" max="7437" width="8.875" style="2" customWidth="1"/>
    <col min="7438" max="7438" width="6.875" style="2" customWidth="1"/>
    <col min="7439" max="7439" width="8.875" style="2" bestFit="1" customWidth="1"/>
    <col min="7440" max="7440" width="8.875" style="2"/>
    <col min="7441" max="7441" width="12.625" style="2" bestFit="1" customWidth="1"/>
    <col min="7442" max="7442" width="15.125" style="2" customWidth="1"/>
    <col min="7443" max="7443" width="6.375" style="2" bestFit="1" customWidth="1"/>
    <col min="7444" max="7444" width="6.5" style="2" bestFit="1" customWidth="1"/>
    <col min="7445" max="7445" width="7.125" style="2" bestFit="1" customWidth="1"/>
    <col min="7446" max="7446" width="5.25" style="2" bestFit="1" customWidth="1"/>
    <col min="7447" max="7447" width="3.5" style="2" bestFit="1" customWidth="1"/>
    <col min="7448" max="7448" width="8.875" style="2" bestFit="1" customWidth="1"/>
    <col min="7449" max="7449" width="5.25" style="2" bestFit="1" customWidth="1"/>
    <col min="7450" max="7450" width="7.5" style="2" bestFit="1" customWidth="1"/>
    <col min="7451" max="7451" width="9.5" style="2" bestFit="1" customWidth="1"/>
    <col min="7452" max="7452" width="7.5" style="2" customWidth="1"/>
    <col min="7453" max="7453" width="5.25" style="2" bestFit="1" customWidth="1"/>
    <col min="7454" max="7454" width="4.5" style="2" customWidth="1"/>
    <col min="7455" max="7455" width="5.25" style="2" bestFit="1" customWidth="1"/>
    <col min="7456" max="7456" width="6.5" style="2" customWidth="1"/>
    <col min="7457" max="7458" width="8.5" style="2" bestFit="1" customWidth="1"/>
    <col min="7459" max="7459" width="46.625" style="2" bestFit="1" customWidth="1"/>
    <col min="7460" max="7460" width="8.5" style="2" bestFit="1" customWidth="1"/>
    <col min="7461" max="7677" width="8.875" style="2"/>
    <col min="7678" max="7678" width="3.5" style="2" bestFit="1" customWidth="1"/>
    <col min="7679" max="7679" width="7.125" style="2" bestFit="1" customWidth="1"/>
    <col min="7680" max="7680" width="7.375" style="2" bestFit="1" customWidth="1"/>
    <col min="7681" max="7682" width="5.25" style="2" bestFit="1" customWidth="1"/>
    <col min="7683" max="7683" width="7.25" style="2" customWidth="1"/>
    <col min="7684" max="7684" width="10.5" style="2" customWidth="1"/>
    <col min="7685" max="7685" width="7.375" style="2" bestFit="1" customWidth="1"/>
    <col min="7686" max="7686" width="5.25" style="2" bestFit="1" customWidth="1"/>
    <col min="7687" max="7687" width="5.5" style="2" bestFit="1" customWidth="1"/>
    <col min="7688" max="7688" width="7.125" style="2" bestFit="1" customWidth="1"/>
    <col min="7689" max="7689" width="3.5" style="2" bestFit="1" customWidth="1"/>
    <col min="7690" max="7690" width="6.875" style="2" customWidth="1"/>
    <col min="7691" max="7691" width="8.875" style="2" bestFit="1" customWidth="1"/>
    <col min="7692" max="7692" width="4.5" style="2" customWidth="1"/>
    <col min="7693" max="7693" width="8.875" style="2" customWidth="1"/>
    <col min="7694" max="7694" width="6.875" style="2" customWidth="1"/>
    <col min="7695" max="7695" width="8.875" style="2" bestFit="1" customWidth="1"/>
    <col min="7696" max="7696" width="8.875" style="2"/>
    <col min="7697" max="7697" width="12.625" style="2" bestFit="1" customWidth="1"/>
    <col min="7698" max="7698" width="15.125" style="2" customWidth="1"/>
    <col min="7699" max="7699" width="6.375" style="2" bestFit="1" customWidth="1"/>
    <col min="7700" max="7700" width="6.5" style="2" bestFit="1" customWidth="1"/>
    <col min="7701" max="7701" width="7.125" style="2" bestFit="1" customWidth="1"/>
    <col min="7702" max="7702" width="5.25" style="2" bestFit="1" customWidth="1"/>
    <col min="7703" max="7703" width="3.5" style="2" bestFit="1" customWidth="1"/>
    <col min="7704" max="7704" width="8.875" style="2" bestFit="1" customWidth="1"/>
    <col min="7705" max="7705" width="5.25" style="2" bestFit="1" customWidth="1"/>
    <col min="7706" max="7706" width="7.5" style="2" bestFit="1" customWidth="1"/>
    <col min="7707" max="7707" width="9.5" style="2" bestFit="1" customWidth="1"/>
    <col min="7708" max="7708" width="7.5" style="2" customWidth="1"/>
    <col min="7709" max="7709" width="5.25" style="2" bestFit="1" customWidth="1"/>
    <col min="7710" max="7710" width="4.5" style="2" customWidth="1"/>
    <col min="7711" max="7711" width="5.25" style="2" bestFit="1" customWidth="1"/>
    <col min="7712" max="7712" width="6.5" style="2" customWidth="1"/>
    <col min="7713" max="7714" width="8.5" style="2" bestFit="1" customWidth="1"/>
    <col min="7715" max="7715" width="46.625" style="2" bestFit="1" customWidth="1"/>
    <col min="7716" max="7716" width="8.5" style="2" bestFit="1" customWidth="1"/>
    <col min="7717" max="7933" width="8.875" style="2"/>
    <col min="7934" max="7934" width="3.5" style="2" bestFit="1" customWidth="1"/>
    <col min="7935" max="7935" width="7.125" style="2" bestFit="1" customWidth="1"/>
    <col min="7936" max="7936" width="7.375" style="2" bestFit="1" customWidth="1"/>
    <col min="7937" max="7938" width="5.25" style="2" bestFit="1" customWidth="1"/>
    <col min="7939" max="7939" width="7.25" style="2" customWidth="1"/>
    <col min="7940" max="7940" width="10.5" style="2" customWidth="1"/>
    <col min="7941" max="7941" width="7.375" style="2" bestFit="1" customWidth="1"/>
    <col min="7942" max="7942" width="5.25" style="2" bestFit="1" customWidth="1"/>
    <col min="7943" max="7943" width="5.5" style="2" bestFit="1" customWidth="1"/>
    <col min="7944" max="7944" width="7.125" style="2" bestFit="1" customWidth="1"/>
    <col min="7945" max="7945" width="3.5" style="2" bestFit="1" customWidth="1"/>
    <col min="7946" max="7946" width="6.875" style="2" customWidth="1"/>
    <col min="7947" max="7947" width="8.875" style="2" bestFit="1" customWidth="1"/>
    <col min="7948" max="7948" width="4.5" style="2" customWidth="1"/>
    <col min="7949" max="7949" width="8.875" style="2" customWidth="1"/>
    <col min="7950" max="7950" width="6.875" style="2" customWidth="1"/>
    <col min="7951" max="7951" width="8.875" style="2" bestFit="1" customWidth="1"/>
    <col min="7952" max="7952" width="8.875" style="2"/>
    <col min="7953" max="7953" width="12.625" style="2" bestFit="1" customWidth="1"/>
    <col min="7954" max="7954" width="15.125" style="2" customWidth="1"/>
    <col min="7955" max="7955" width="6.375" style="2" bestFit="1" customWidth="1"/>
    <col min="7956" max="7956" width="6.5" style="2" bestFit="1" customWidth="1"/>
    <col min="7957" max="7957" width="7.125" style="2" bestFit="1" customWidth="1"/>
    <col min="7958" max="7958" width="5.25" style="2" bestFit="1" customWidth="1"/>
    <col min="7959" max="7959" width="3.5" style="2" bestFit="1" customWidth="1"/>
    <col min="7960" max="7960" width="8.875" style="2" bestFit="1" customWidth="1"/>
    <col min="7961" max="7961" width="5.25" style="2" bestFit="1" customWidth="1"/>
    <col min="7962" max="7962" width="7.5" style="2" bestFit="1" customWidth="1"/>
    <col min="7963" max="7963" width="9.5" style="2" bestFit="1" customWidth="1"/>
    <col min="7964" max="7964" width="7.5" style="2" customWidth="1"/>
    <col min="7965" max="7965" width="5.25" style="2" bestFit="1" customWidth="1"/>
    <col min="7966" max="7966" width="4.5" style="2" customWidth="1"/>
    <col min="7967" max="7967" width="5.25" style="2" bestFit="1" customWidth="1"/>
    <col min="7968" max="7968" width="6.5" style="2" customWidth="1"/>
    <col min="7969" max="7970" width="8.5" style="2" bestFit="1" customWidth="1"/>
    <col min="7971" max="7971" width="46.625" style="2" bestFit="1" customWidth="1"/>
    <col min="7972" max="7972" width="8.5" style="2" bestFit="1" customWidth="1"/>
    <col min="7973" max="8189" width="8.875" style="2"/>
    <col min="8190" max="8190" width="3.5" style="2" bestFit="1" customWidth="1"/>
    <col min="8191" max="8191" width="7.125" style="2" bestFit="1" customWidth="1"/>
    <col min="8192" max="8192" width="7.375" style="2" bestFit="1" customWidth="1"/>
    <col min="8193" max="8194" width="5.25" style="2" bestFit="1" customWidth="1"/>
    <col min="8195" max="8195" width="7.25" style="2" customWidth="1"/>
    <col min="8196" max="8196" width="10.5" style="2" customWidth="1"/>
    <col min="8197" max="8197" width="7.375" style="2" bestFit="1" customWidth="1"/>
    <col min="8198" max="8198" width="5.25" style="2" bestFit="1" customWidth="1"/>
    <col min="8199" max="8199" width="5.5" style="2" bestFit="1" customWidth="1"/>
    <col min="8200" max="8200" width="7.125" style="2" bestFit="1" customWidth="1"/>
    <col min="8201" max="8201" width="3.5" style="2" bestFit="1" customWidth="1"/>
    <col min="8202" max="8202" width="6.875" style="2" customWidth="1"/>
    <col min="8203" max="8203" width="8.875" style="2" bestFit="1" customWidth="1"/>
    <col min="8204" max="8204" width="4.5" style="2" customWidth="1"/>
    <col min="8205" max="8205" width="8.875" style="2" customWidth="1"/>
    <col min="8206" max="8206" width="6.875" style="2" customWidth="1"/>
    <col min="8207" max="8207" width="8.875" style="2" bestFit="1" customWidth="1"/>
    <col min="8208" max="8208" width="8.875" style="2"/>
    <col min="8209" max="8209" width="12.625" style="2" bestFit="1" customWidth="1"/>
    <col min="8210" max="8210" width="15.125" style="2" customWidth="1"/>
    <col min="8211" max="8211" width="6.375" style="2" bestFit="1" customWidth="1"/>
    <col min="8212" max="8212" width="6.5" style="2" bestFit="1" customWidth="1"/>
    <col min="8213" max="8213" width="7.125" style="2" bestFit="1" customWidth="1"/>
    <col min="8214" max="8214" width="5.25" style="2" bestFit="1" customWidth="1"/>
    <col min="8215" max="8215" width="3.5" style="2" bestFit="1" customWidth="1"/>
    <col min="8216" max="8216" width="8.875" style="2" bestFit="1" customWidth="1"/>
    <col min="8217" max="8217" width="5.25" style="2" bestFit="1" customWidth="1"/>
    <col min="8218" max="8218" width="7.5" style="2" bestFit="1" customWidth="1"/>
    <col min="8219" max="8219" width="9.5" style="2" bestFit="1" customWidth="1"/>
    <col min="8220" max="8220" width="7.5" style="2" customWidth="1"/>
    <col min="8221" max="8221" width="5.25" style="2" bestFit="1" customWidth="1"/>
    <col min="8222" max="8222" width="4.5" style="2" customWidth="1"/>
    <col min="8223" max="8223" width="5.25" style="2" bestFit="1" customWidth="1"/>
    <col min="8224" max="8224" width="6.5" style="2" customWidth="1"/>
    <col min="8225" max="8226" width="8.5" style="2" bestFit="1" customWidth="1"/>
    <col min="8227" max="8227" width="46.625" style="2" bestFit="1" customWidth="1"/>
    <col min="8228" max="8228" width="8.5" style="2" bestFit="1" customWidth="1"/>
    <col min="8229" max="8445" width="8.875" style="2"/>
    <col min="8446" max="8446" width="3.5" style="2" bestFit="1" customWidth="1"/>
    <col min="8447" max="8447" width="7.125" style="2" bestFit="1" customWidth="1"/>
    <col min="8448" max="8448" width="7.375" style="2" bestFit="1" customWidth="1"/>
    <col min="8449" max="8450" width="5.25" style="2" bestFit="1" customWidth="1"/>
    <col min="8451" max="8451" width="7.25" style="2" customWidth="1"/>
    <col min="8452" max="8452" width="10.5" style="2" customWidth="1"/>
    <col min="8453" max="8453" width="7.375" style="2" bestFit="1" customWidth="1"/>
    <col min="8454" max="8454" width="5.25" style="2" bestFit="1" customWidth="1"/>
    <col min="8455" max="8455" width="5.5" style="2" bestFit="1" customWidth="1"/>
    <col min="8456" max="8456" width="7.125" style="2" bestFit="1" customWidth="1"/>
    <col min="8457" max="8457" width="3.5" style="2" bestFit="1" customWidth="1"/>
    <col min="8458" max="8458" width="6.875" style="2" customWidth="1"/>
    <col min="8459" max="8459" width="8.875" style="2" bestFit="1" customWidth="1"/>
    <col min="8460" max="8460" width="4.5" style="2" customWidth="1"/>
    <col min="8461" max="8461" width="8.875" style="2" customWidth="1"/>
    <col min="8462" max="8462" width="6.875" style="2" customWidth="1"/>
    <col min="8463" max="8463" width="8.875" style="2" bestFit="1" customWidth="1"/>
    <col min="8464" max="8464" width="8.875" style="2"/>
    <col min="8465" max="8465" width="12.625" style="2" bestFit="1" customWidth="1"/>
    <col min="8466" max="8466" width="15.125" style="2" customWidth="1"/>
    <col min="8467" max="8467" width="6.375" style="2" bestFit="1" customWidth="1"/>
    <col min="8468" max="8468" width="6.5" style="2" bestFit="1" customWidth="1"/>
    <col min="8469" max="8469" width="7.125" style="2" bestFit="1" customWidth="1"/>
    <col min="8470" max="8470" width="5.25" style="2" bestFit="1" customWidth="1"/>
    <col min="8471" max="8471" width="3.5" style="2" bestFit="1" customWidth="1"/>
    <col min="8472" max="8472" width="8.875" style="2" bestFit="1" customWidth="1"/>
    <col min="8473" max="8473" width="5.25" style="2" bestFit="1" customWidth="1"/>
    <col min="8474" max="8474" width="7.5" style="2" bestFit="1" customWidth="1"/>
    <col min="8475" max="8475" width="9.5" style="2" bestFit="1" customWidth="1"/>
    <col min="8476" max="8476" width="7.5" style="2" customWidth="1"/>
    <col min="8477" max="8477" width="5.25" style="2" bestFit="1" customWidth="1"/>
    <col min="8478" max="8478" width="4.5" style="2" customWidth="1"/>
    <col min="8479" max="8479" width="5.25" style="2" bestFit="1" customWidth="1"/>
    <col min="8480" max="8480" width="6.5" style="2" customWidth="1"/>
    <col min="8481" max="8482" width="8.5" style="2" bestFit="1" customWidth="1"/>
    <col min="8483" max="8483" width="46.625" style="2" bestFit="1" customWidth="1"/>
    <col min="8484" max="8484" width="8.5" style="2" bestFit="1" customWidth="1"/>
    <col min="8485" max="8701" width="8.875" style="2"/>
    <col min="8702" max="8702" width="3.5" style="2" bestFit="1" customWidth="1"/>
    <col min="8703" max="8703" width="7.125" style="2" bestFit="1" customWidth="1"/>
    <col min="8704" max="8704" width="7.375" style="2" bestFit="1" customWidth="1"/>
    <col min="8705" max="8706" width="5.25" style="2" bestFit="1" customWidth="1"/>
    <col min="8707" max="8707" width="7.25" style="2" customWidth="1"/>
    <col min="8708" max="8708" width="10.5" style="2" customWidth="1"/>
    <col min="8709" max="8709" width="7.375" style="2" bestFit="1" customWidth="1"/>
    <col min="8710" max="8710" width="5.25" style="2" bestFit="1" customWidth="1"/>
    <col min="8711" max="8711" width="5.5" style="2" bestFit="1" customWidth="1"/>
    <col min="8712" max="8712" width="7.125" style="2" bestFit="1" customWidth="1"/>
    <col min="8713" max="8713" width="3.5" style="2" bestFit="1" customWidth="1"/>
    <col min="8714" max="8714" width="6.875" style="2" customWidth="1"/>
    <col min="8715" max="8715" width="8.875" style="2" bestFit="1" customWidth="1"/>
    <col min="8716" max="8716" width="4.5" style="2" customWidth="1"/>
    <col min="8717" max="8717" width="8.875" style="2" customWidth="1"/>
    <col min="8718" max="8718" width="6.875" style="2" customWidth="1"/>
    <col min="8719" max="8719" width="8.875" style="2" bestFit="1" customWidth="1"/>
    <col min="8720" max="8720" width="8.875" style="2"/>
    <col min="8721" max="8721" width="12.625" style="2" bestFit="1" customWidth="1"/>
    <col min="8722" max="8722" width="15.125" style="2" customWidth="1"/>
    <col min="8723" max="8723" width="6.375" style="2" bestFit="1" customWidth="1"/>
    <col min="8724" max="8724" width="6.5" style="2" bestFit="1" customWidth="1"/>
    <col min="8725" max="8725" width="7.125" style="2" bestFit="1" customWidth="1"/>
    <col min="8726" max="8726" width="5.25" style="2" bestFit="1" customWidth="1"/>
    <col min="8727" max="8727" width="3.5" style="2" bestFit="1" customWidth="1"/>
    <col min="8728" max="8728" width="8.875" style="2" bestFit="1" customWidth="1"/>
    <col min="8729" max="8729" width="5.25" style="2" bestFit="1" customWidth="1"/>
    <col min="8730" max="8730" width="7.5" style="2" bestFit="1" customWidth="1"/>
    <col min="8731" max="8731" width="9.5" style="2" bestFit="1" customWidth="1"/>
    <col min="8732" max="8732" width="7.5" style="2" customWidth="1"/>
    <col min="8733" max="8733" width="5.25" style="2" bestFit="1" customWidth="1"/>
    <col min="8734" max="8734" width="4.5" style="2" customWidth="1"/>
    <col min="8735" max="8735" width="5.25" style="2" bestFit="1" customWidth="1"/>
    <col min="8736" max="8736" width="6.5" style="2" customWidth="1"/>
    <col min="8737" max="8738" width="8.5" style="2" bestFit="1" customWidth="1"/>
    <col min="8739" max="8739" width="46.625" style="2" bestFit="1" customWidth="1"/>
    <col min="8740" max="8740" width="8.5" style="2" bestFit="1" customWidth="1"/>
    <col min="8741" max="8957" width="8.875" style="2"/>
    <col min="8958" max="8958" width="3.5" style="2" bestFit="1" customWidth="1"/>
    <col min="8959" max="8959" width="7.125" style="2" bestFit="1" customWidth="1"/>
    <col min="8960" max="8960" width="7.375" style="2" bestFit="1" customWidth="1"/>
    <col min="8961" max="8962" width="5.25" style="2" bestFit="1" customWidth="1"/>
    <col min="8963" max="8963" width="7.25" style="2" customWidth="1"/>
    <col min="8964" max="8964" width="10.5" style="2" customWidth="1"/>
    <col min="8965" max="8965" width="7.375" style="2" bestFit="1" customWidth="1"/>
    <col min="8966" max="8966" width="5.25" style="2" bestFit="1" customWidth="1"/>
    <col min="8967" max="8967" width="5.5" style="2" bestFit="1" customWidth="1"/>
    <col min="8968" max="8968" width="7.125" style="2" bestFit="1" customWidth="1"/>
    <col min="8969" max="8969" width="3.5" style="2" bestFit="1" customWidth="1"/>
    <col min="8970" max="8970" width="6.875" style="2" customWidth="1"/>
    <col min="8971" max="8971" width="8.875" style="2" bestFit="1" customWidth="1"/>
    <col min="8972" max="8972" width="4.5" style="2" customWidth="1"/>
    <col min="8973" max="8973" width="8.875" style="2" customWidth="1"/>
    <col min="8974" max="8974" width="6.875" style="2" customWidth="1"/>
    <col min="8975" max="8975" width="8.875" style="2" bestFit="1" customWidth="1"/>
    <col min="8976" max="8976" width="8.875" style="2"/>
    <col min="8977" max="8977" width="12.625" style="2" bestFit="1" customWidth="1"/>
    <col min="8978" max="8978" width="15.125" style="2" customWidth="1"/>
    <col min="8979" max="8979" width="6.375" style="2" bestFit="1" customWidth="1"/>
    <col min="8980" max="8980" width="6.5" style="2" bestFit="1" customWidth="1"/>
    <col min="8981" max="8981" width="7.125" style="2" bestFit="1" customWidth="1"/>
    <col min="8982" max="8982" width="5.25" style="2" bestFit="1" customWidth="1"/>
    <col min="8983" max="8983" width="3.5" style="2" bestFit="1" customWidth="1"/>
    <col min="8984" max="8984" width="8.875" style="2" bestFit="1" customWidth="1"/>
    <col min="8985" max="8985" width="5.25" style="2" bestFit="1" customWidth="1"/>
    <col min="8986" max="8986" width="7.5" style="2" bestFit="1" customWidth="1"/>
    <col min="8987" max="8987" width="9.5" style="2" bestFit="1" customWidth="1"/>
    <col min="8988" max="8988" width="7.5" style="2" customWidth="1"/>
    <col min="8989" max="8989" width="5.25" style="2" bestFit="1" customWidth="1"/>
    <col min="8990" max="8990" width="4.5" style="2" customWidth="1"/>
    <col min="8991" max="8991" width="5.25" style="2" bestFit="1" customWidth="1"/>
    <col min="8992" max="8992" width="6.5" style="2" customWidth="1"/>
    <col min="8993" max="8994" width="8.5" style="2" bestFit="1" customWidth="1"/>
    <col min="8995" max="8995" width="46.625" style="2" bestFit="1" customWidth="1"/>
    <col min="8996" max="8996" width="8.5" style="2" bestFit="1" customWidth="1"/>
    <col min="8997" max="9213" width="8.875" style="2"/>
    <col min="9214" max="9214" width="3.5" style="2" bestFit="1" customWidth="1"/>
    <col min="9215" max="9215" width="7.125" style="2" bestFit="1" customWidth="1"/>
    <col min="9216" max="9216" width="7.375" style="2" bestFit="1" customWidth="1"/>
    <col min="9217" max="9218" width="5.25" style="2" bestFit="1" customWidth="1"/>
    <col min="9219" max="9219" width="7.25" style="2" customWidth="1"/>
    <col min="9220" max="9220" width="10.5" style="2" customWidth="1"/>
    <col min="9221" max="9221" width="7.375" style="2" bestFit="1" customWidth="1"/>
    <col min="9222" max="9222" width="5.25" style="2" bestFit="1" customWidth="1"/>
    <col min="9223" max="9223" width="5.5" style="2" bestFit="1" customWidth="1"/>
    <col min="9224" max="9224" width="7.125" style="2" bestFit="1" customWidth="1"/>
    <col min="9225" max="9225" width="3.5" style="2" bestFit="1" customWidth="1"/>
    <col min="9226" max="9226" width="6.875" style="2" customWidth="1"/>
    <col min="9227" max="9227" width="8.875" style="2" bestFit="1" customWidth="1"/>
    <col min="9228" max="9228" width="4.5" style="2" customWidth="1"/>
    <col min="9229" max="9229" width="8.875" style="2" customWidth="1"/>
    <col min="9230" max="9230" width="6.875" style="2" customWidth="1"/>
    <col min="9231" max="9231" width="8.875" style="2" bestFit="1" customWidth="1"/>
    <col min="9232" max="9232" width="8.875" style="2"/>
    <col min="9233" max="9233" width="12.625" style="2" bestFit="1" customWidth="1"/>
    <col min="9234" max="9234" width="15.125" style="2" customWidth="1"/>
    <col min="9235" max="9235" width="6.375" style="2" bestFit="1" customWidth="1"/>
    <col min="9236" max="9236" width="6.5" style="2" bestFit="1" customWidth="1"/>
    <col min="9237" max="9237" width="7.125" style="2" bestFit="1" customWidth="1"/>
    <col min="9238" max="9238" width="5.25" style="2" bestFit="1" customWidth="1"/>
    <col min="9239" max="9239" width="3.5" style="2" bestFit="1" customWidth="1"/>
    <col min="9240" max="9240" width="8.875" style="2" bestFit="1" customWidth="1"/>
    <col min="9241" max="9241" width="5.25" style="2" bestFit="1" customWidth="1"/>
    <col min="9242" max="9242" width="7.5" style="2" bestFit="1" customWidth="1"/>
    <col min="9243" max="9243" width="9.5" style="2" bestFit="1" customWidth="1"/>
    <col min="9244" max="9244" width="7.5" style="2" customWidth="1"/>
    <col min="9245" max="9245" width="5.25" style="2" bestFit="1" customWidth="1"/>
    <col min="9246" max="9246" width="4.5" style="2" customWidth="1"/>
    <col min="9247" max="9247" width="5.25" style="2" bestFit="1" customWidth="1"/>
    <col min="9248" max="9248" width="6.5" style="2" customWidth="1"/>
    <col min="9249" max="9250" width="8.5" style="2" bestFit="1" customWidth="1"/>
    <col min="9251" max="9251" width="46.625" style="2" bestFit="1" customWidth="1"/>
    <col min="9252" max="9252" width="8.5" style="2" bestFit="1" customWidth="1"/>
    <col min="9253" max="9469" width="8.875" style="2"/>
    <col min="9470" max="9470" width="3.5" style="2" bestFit="1" customWidth="1"/>
    <col min="9471" max="9471" width="7.125" style="2" bestFit="1" customWidth="1"/>
    <col min="9472" max="9472" width="7.375" style="2" bestFit="1" customWidth="1"/>
    <col min="9473" max="9474" width="5.25" style="2" bestFit="1" customWidth="1"/>
    <col min="9475" max="9475" width="7.25" style="2" customWidth="1"/>
    <col min="9476" max="9476" width="10.5" style="2" customWidth="1"/>
    <col min="9477" max="9477" width="7.375" style="2" bestFit="1" customWidth="1"/>
    <col min="9478" max="9478" width="5.25" style="2" bestFit="1" customWidth="1"/>
    <col min="9479" max="9479" width="5.5" style="2" bestFit="1" customWidth="1"/>
    <col min="9480" max="9480" width="7.125" style="2" bestFit="1" customWidth="1"/>
    <col min="9481" max="9481" width="3.5" style="2" bestFit="1" customWidth="1"/>
    <col min="9482" max="9482" width="6.875" style="2" customWidth="1"/>
    <col min="9483" max="9483" width="8.875" style="2" bestFit="1" customWidth="1"/>
    <col min="9484" max="9484" width="4.5" style="2" customWidth="1"/>
    <col min="9485" max="9485" width="8.875" style="2" customWidth="1"/>
    <col min="9486" max="9486" width="6.875" style="2" customWidth="1"/>
    <col min="9487" max="9487" width="8.875" style="2" bestFit="1" customWidth="1"/>
    <col min="9488" max="9488" width="8.875" style="2"/>
    <col min="9489" max="9489" width="12.625" style="2" bestFit="1" customWidth="1"/>
    <col min="9490" max="9490" width="15.125" style="2" customWidth="1"/>
    <col min="9491" max="9491" width="6.375" style="2" bestFit="1" customWidth="1"/>
    <col min="9492" max="9492" width="6.5" style="2" bestFit="1" customWidth="1"/>
    <col min="9493" max="9493" width="7.125" style="2" bestFit="1" customWidth="1"/>
    <col min="9494" max="9494" width="5.25" style="2" bestFit="1" customWidth="1"/>
    <col min="9495" max="9495" width="3.5" style="2" bestFit="1" customWidth="1"/>
    <col min="9496" max="9496" width="8.875" style="2" bestFit="1" customWidth="1"/>
    <col min="9497" max="9497" width="5.25" style="2" bestFit="1" customWidth="1"/>
    <col min="9498" max="9498" width="7.5" style="2" bestFit="1" customWidth="1"/>
    <col min="9499" max="9499" width="9.5" style="2" bestFit="1" customWidth="1"/>
    <col min="9500" max="9500" width="7.5" style="2" customWidth="1"/>
    <col min="9501" max="9501" width="5.25" style="2" bestFit="1" customWidth="1"/>
    <col min="9502" max="9502" width="4.5" style="2" customWidth="1"/>
    <col min="9503" max="9503" width="5.25" style="2" bestFit="1" customWidth="1"/>
    <col min="9504" max="9504" width="6.5" style="2" customWidth="1"/>
    <col min="9505" max="9506" width="8.5" style="2" bestFit="1" customWidth="1"/>
    <col min="9507" max="9507" width="46.625" style="2" bestFit="1" customWidth="1"/>
    <col min="9508" max="9508" width="8.5" style="2" bestFit="1" customWidth="1"/>
    <col min="9509" max="9725" width="8.875" style="2"/>
    <col min="9726" max="9726" width="3.5" style="2" bestFit="1" customWidth="1"/>
    <col min="9727" max="9727" width="7.125" style="2" bestFit="1" customWidth="1"/>
    <col min="9728" max="9728" width="7.375" style="2" bestFit="1" customWidth="1"/>
    <col min="9729" max="9730" width="5.25" style="2" bestFit="1" customWidth="1"/>
    <col min="9731" max="9731" width="7.25" style="2" customWidth="1"/>
    <col min="9732" max="9732" width="10.5" style="2" customWidth="1"/>
    <col min="9733" max="9733" width="7.375" style="2" bestFit="1" customWidth="1"/>
    <col min="9734" max="9734" width="5.25" style="2" bestFit="1" customWidth="1"/>
    <col min="9735" max="9735" width="5.5" style="2" bestFit="1" customWidth="1"/>
    <col min="9736" max="9736" width="7.125" style="2" bestFit="1" customWidth="1"/>
    <col min="9737" max="9737" width="3.5" style="2" bestFit="1" customWidth="1"/>
    <col min="9738" max="9738" width="6.875" style="2" customWidth="1"/>
    <col min="9739" max="9739" width="8.875" style="2" bestFit="1" customWidth="1"/>
    <col min="9740" max="9740" width="4.5" style="2" customWidth="1"/>
    <col min="9741" max="9741" width="8.875" style="2" customWidth="1"/>
    <col min="9742" max="9742" width="6.875" style="2" customWidth="1"/>
    <col min="9743" max="9743" width="8.875" style="2" bestFit="1" customWidth="1"/>
    <col min="9744" max="9744" width="8.875" style="2"/>
    <col min="9745" max="9745" width="12.625" style="2" bestFit="1" customWidth="1"/>
    <col min="9746" max="9746" width="15.125" style="2" customWidth="1"/>
    <col min="9747" max="9747" width="6.375" style="2" bestFit="1" customWidth="1"/>
    <col min="9748" max="9748" width="6.5" style="2" bestFit="1" customWidth="1"/>
    <col min="9749" max="9749" width="7.125" style="2" bestFit="1" customWidth="1"/>
    <col min="9750" max="9750" width="5.25" style="2" bestFit="1" customWidth="1"/>
    <col min="9751" max="9751" width="3.5" style="2" bestFit="1" customWidth="1"/>
    <col min="9752" max="9752" width="8.875" style="2" bestFit="1" customWidth="1"/>
    <col min="9753" max="9753" width="5.25" style="2" bestFit="1" customWidth="1"/>
    <col min="9754" max="9754" width="7.5" style="2" bestFit="1" customWidth="1"/>
    <col min="9755" max="9755" width="9.5" style="2" bestFit="1" customWidth="1"/>
    <col min="9756" max="9756" width="7.5" style="2" customWidth="1"/>
    <col min="9757" max="9757" width="5.25" style="2" bestFit="1" customWidth="1"/>
    <col min="9758" max="9758" width="4.5" style="2" customWidth="1"/>
    <col min="9759" max="9759" width="5.25" style="2" bestFit="1" customWidth="1"/>
    <col min="9760" max="9760" width="6.5" style="2" customWidth="1"/>
    <col min="9761" max="9762" width="8.5" style="2" bestFit="1" customWidth="1"/>
    <col min="9763" max="9763" width="46.625" style="2" bestFit="1" customWidth="1"/>
    <col min="9764" max="9764" width="8.5" style="2" bestFit="1" customWidth="1"/>
    <col min="9765" max="9981" width="8.875" style="2"/>
    <col min="9982" max="9982" width="3.5" style="2" bestFit="1" customWidth="1"/>
    <col min="9983" max="9983" width="7.125" style="2" bestFit="1" customWidth="1"/>
    <col min="9984" max="9984" width="7.375" style="2" bestFit="1" customWidth="1"/>
    <col min="9985" max="9986" width="5.25" style="2" bestFit="1" customWidth="1"/>
    <col min="9987" max="9987" width="7.25" style="2" customWidth="1"/>
    <col min="9988" max="9988" width="10.5" style="2" customWidth="1"/>
    <col min="9989" max="9989" width="7.375" style="2" bestFit="1" customWidth="1"/>
    <col min="9990" max="9990" width="5.25" style="2" bestFit="1" customWidth="1"/>
    <col min="9991" max="9991" width="5.5" style="2" bestFit="1" customWidth="1"/>
    <col min="9992" max="9992" width="7.125" style="2" bestFit="1" customWidth="1"/>
    <col min="9993" max="9993" width="3.5" style="2" bestFit="1" customWidth="1"/>
    <col min="9994" max="9994" width="6.875" style="2" customWidth="1"/>
    <col min="9995" max="9995" width="8.875" style="2" bestFit="1" customWidth="1"/>
    <col min="9996" max="9996" width="4.5" style="2" customWidth="1"/>
    <col min="9997" max="9997" width="8.875" style="2" customWidth="1"/>
    <col min="9998" max="9998" width="6.875" style="2" customWidth="1"/>
    <col min="9999" max="9999" width="8.875" style="2" bestFit="1" customWidth="1"/>
    <col min="10000" max="10000" width="8.875" style="2"/>
    <col min="10001" max="10001" width="12.625" style="2" bestFit="1" customWidth="1"/>
    <col min="10002" max="10002" width="15.125" style="2" customWidth="1"/>
    <col min="10003" max="10003" width="6.375" style="2" bestFit="1" customWidth="1"/>
    <col min="10004" max="10004" width="6.5" style="2" bestFit="1" customWidth="1"/>
    <col min="10005" max="10005" width="7.125" style="2" bestFit="1" customWidth="1"/>
    <col min="10006" max="10006" width="5.25" style="2" bestFit="1" customWidth="1"/>
    <col min="10007" max="10007" width="3.5" style="2" bestFit="1" customWidth="1"/>
    <col min="10008" max="10008" width="8.875" style="2" bestFit="1" customWidth="1"/>
    <col min="10009" max="10009" width="5.25" style="2" bestFit="1" customWidth="1"/>
    <col min="10010" max="10010" width="7.5" style="2" bestFit="1" customWidth="1"/>
    <col min="10011" max="10011" width="9.5" style="2" bestFit="1" customWidth="1"/>
    <col min="10012" max="10012" width="7.5" style="2" customWidth="1"/>
    <col min="10013" max="10013" width="5.25" style="2" bestFit="1" customWidth="1"/>
    <col min="10014" max="10014" width="4.5" style="2" customWidth="1"/>
    <col min="10015" max="10015" width="5.25" style="2" bestFit="1" customWidth="1"/>
    <col min="10016" max="10016" width="6.5" style="2" customWidth="1"/>
    <col min="10017" max="10018" width="8.5" style="2" bestFit="1" customWidth="1"/>
    <col min="10019" max="10019" width="46.625" style="2" bestFit="1" customWidth="1"/>
    <col min="10020" max="10020" width="8.5" style="2" bestFit="1" customWidth="1"/>
    <col min="10021" max="10237" width="8.875" style="2"/>
    <col min="10238" max="10238" width="3.5" style="2" bestFit="1" customWidth="1"/>
    <col min="10239" max="10239" width="7.125" style="2" bestFit="1" customWidth="1"/>
    <col min="10240" max="10240" width="7.375" style="2" bestFit="1" customWidth="1"/>
    <col min="10241" max="10242" width="5.25" style="2" bestFit="1" customWidth="1"/>
    <col min="10243" max="10243" width="7.25" style="2" customWidth="1"/>
    <col min="10244" max="10244" width="10.5" style="2" customWidth="1"/>
    <col min="10245" max="10245" width="7.375" style="2" bestFit="1" customWidth="1"/>
    <col min="10246" max="10246" width="5.25" style="2" bestFit="1" customWidth="1"/>
    <col min="10247" max="10247" width="5.5" style="2" bestFit="1" customWidth="1"/>
    <col min="10248" max="10248" width="7.125" style="2" bestFit="1" customWidth="1"/>
    <col min="10249" max="10249" width="3.5" style="2" bestFit="1" customWidth="1"/>
    <col min="10250" max="10250" width="6.875" style="2" customWidth="1"/>
    <col min="10251" max="10251" width="8.875" style="2" bestFit="1" customWidth="1"/>
    <col min="10252" max="10252" width="4.5" style="2" customWidth="1"/>
    <col min="10253" max="10253" width="8.875" style="2" customWidth="1"/>
    <col min="10254" max="10254" width="6.875" style="2" customWidth="1"/>
    <col min="10255" max="10255" width="8.875" style="2" bestFit="1" customWidth="1"/>
    <col min="10256" max="10256" width="8.875" style="2"/>
    <col min="10257" max="10257" width="12.625" style="2" bestFit="1" customWidth="1"/>
    <col min="10258" max="10258" width="15.125" style="2" customWidth="1"/>
    <col min="10259" max="10259" width="6.375" style="2" bestFit="1" customWidth="1"/>
    <col min="10260" max="10260" width="6.5" style="2" bestFit="1" customWidth="1"/>
    <col min="10261" max="10261" width="7.125" style="2" bestFit="1" customWidth="1"/>
    <col min="10262" max="10262" width="5.25" style="2" bestFit="1" customWidth="1"/>
    <col min="10263" max="10263" width="3.5" style="2" bestFit="1" customWidth="1"/>
    <col min="10264" max="10264" width="8.875" style="2" bestFit="1" customWidth="1"/>
    <col min="10265" max="10265" width="5.25" style="2" bestFit="1" customWidth="1"/>
    <col min="10266" max="10266" width="7.5" style="2" bestFit="1" customWidth="1"/>
    <col min="10267" max="10267" width="9.5" style="2" bestFit="1" customWidth="1"/>
    <col min="10268" max="10268" width="7.5" style="2" customWidth="1"/>
    <col min="10269" max="10269" width="5.25" style="2" bestFit="1" customWidth="1"/>
    <col min="10270" max="10270" width="4.5" style="2" customWidth="1"/>
    <col min="10271" max="10271" width="5.25" style="2" bestFit="1" customWidth="1"/>
    <col min="10272" max="10272" width="6.5" style="2" customWidth="1"/>
    <col min="10273" max="10274" width="8.5" style="2" bestFit="1" customWidth="1"/>
    <col min="10275" max="10275" width="46.625" style="2" bestFit="1" customWidth="1"/>
    <col min="10276" max="10276" width="8.5" style="2" bestFit="1" customWidth="1"/>
    <col min="10277" max="10493" width="8.875" style="2"/>
    <col min="10494" max="10494" width="3.5" style="2" bestFit="1" customWidth="1"/>
    <col min="10495" max="10495" width="7.125" style="2" bestFit="1" customWidth="1"/>
    <col min="10496" max="10496" width="7.375" style="2" bestFit="1" customWidth="1"/>
    <col min="10497" max="10498" width="5.25" style="2" bestFit="1" customWidth="1"/>
    <col min="10499" max="10499" width="7.25" style="2" customWidth="1"/>
    <col min="10500" max="10500" width="10.5" style="2" customWidth="1"/>
    <col min="10501" max="10501" width="7.375" style="2" bestFit="1" customWidth="1"/>
    <col min="10502" max="10502" width="5.25" style="2" bestFit="1" customWidth="1"/>
    <col min="10503" max="10503" width="5.5" style="2" bestFit="1" customWidth="1"/>
    <col min="10504" max="10504" width="7.125" style="2" bestFit="1" customWidth="1"/>
    <col min="10505" max="10505" width="3.5" style="2" bestFit="1" customWidth="1"/>
    <col min="10506" max="10506" width="6.875" style="2" customWidth="1"/>
    <col min="10507" max="10507" width="8.875" style="2" bestFit="1" customWidth="1"/>
    <col min="10508" max="10508" width="4.5" style="2" customWidth="1"/>
    <col min="10509" max="10509" width="8.875" style="2" customWidth="1"/>
    <col min="10510" max="10510" width="6.875" style="2" customWidth="1"/>
    <col min="10511" max="10511" width="8.875" style="2" bestFit="1" customWidth="1"/>
    <col min="10512" max="10512" width="8.875" style="2"/>
    <col min="10513" max="10513" width="12.625" style="2" bestFit="1" customWidth="1"/>
    <col min="10514" max="10514" width="15.125" style="2" customWidth="1"/>
    <col min="10515" max="10515" width="6.375" style="2" bestFit="1" customWidth="1"/>
    <col min="10516" max="10516" width="6.5" style="2" bestFit="1" customWidth="1"/>
    <col min="10517" max="10517" width="7.125" style="2" bestFit="1" customWidth="1"/>
    <col min="10518" max="10518" width="5.25" style="2" bestFit="1" customWidth="1"/>
    <col min="10519" max="10519" width="3.5" style="2" bestFit="1" customWidth="1"/>
    <col min="10520" max="10520" width="8.875" style="2" bestFit="1" customWidth="1"/>
    <col min="10521" max="10521" width="5.25" style="2" bestFit="1" customWidth="1"/>
    <col min="10522" max="10522" width="7.5" style="2" bestFit="1" customWidth="1"/>
    <col min="10523" max="10523" width="9.5" style="2" bestFit="1" customWidth="1"/>
    <col min="10524" max="10524" width="7.5" style="2" customWidth="1"/>
    <col min="10525" max="10525" width="5.25" style="2" bestFit="1" customWidth="1"/>
    <col min="10526" max="10526" width="4.5" style="2" customWidth="1"/>
    <col min="10527" max="10527" width="5.25" style="2" bestFit="1" customWidth="1"/>
    <col min="10528" max="10528" width="6.5" style="2" customWidth="1"/>
    <col min="10529" max="10530" width="8.5" style="2" bestFit="1" customWidth="1"/>
    <col min="10531" max="10531" width="46.625" style="2" bestFit="1" customWidth="1"/>
    <col min="10532" max="10532" width="8.5" style="2" bestFit="1" customWidth="1"/>
    <col min="10533" max="10749" width="8.875" style="2"/>
    <col min="10750" max="10750" width="3.5" style="2" bestFit="1" customWidth="1"/>
    <col min="10751" max="10751" width="7.125" style="2" bestFit="1" customWidth="1"/>
    <col min="10752" max="10752" width="7.375" style="2" bestFit="1" customWidth="1"/>
    <col min="10753" max="10754" width="5.25" style="2" bestFit="1" customWidth="1"/>
    <col min="10755" max="10755" width="7.25" style="2" customWidth="1"/>
    <col min="10756" max="10756" width="10.5" style="2" customWidth="1"/>
    <col min="10757" max="10757" width="7.375" style="2" bestFit="1" customWidth="1"/>
    <col min="10758" max="10758" width="5.25" style="2" bestFit="1" customWidth="1"/>
    <col min="10759" max="10759" width="5.5" style="2" bestFit="1" customWidth="1"/>
    <col min="10760" max="10760" width="7.125" style="2" bestFit="1" customWidth="1"/>
    <col min="10761" max="10761" width="3.5" style="2" bestFit="1" customWidth="1"/>
    <col min="10762" max="10762" width="6.875" style="2" customWidth="1"/>
    <col min="10763" max="10763" width="8.875" style="2" bestFit="1" customWidth="1"/>
    <col min="10764" max="10764" width="4.5" style="2" customWidth="1"/>
    <col min="10765" max="10765" width="8.875" style="2" customWidth="1"/>
    <col min="10766" max="10766" width="6.875" style="2" customWidth="1"/>
    <col min="10767" max="10767" width="8.875" style="2" bestFit="1" customWidth="1"/>
    <col min="10768" max="10768" width="8.875" style="2"/>
    <col min="10769" max="10769" width="12.625" style="2" bestFit="1" customWidth="1"/>
    <col min="10770" max="10770" width="15.125" style="2" customWidth="1"/>
    <col min="10771" max="10771" width="6.375" style="2" bestFit="1" customWidth="1"/>
    <col min="10772" max="10772" width="6.5" style="2" bestFit="1" customWidth="1"/>
    <col min="10773" max="10773" width="7.125" style="2" bestFit="1" customWidth="1"/>
    <col min="10774" max="10774" width="5.25" style="2" bestFit="1" customWidth="1"/>
    <col min="10775" max="10775" width="3.5" style="2" bestFit="1" customWidth="1"/>
    <col min="10776" max="10776" width="8.875" style="2" bestFit="1" customWidth="1"/>
    <col min="10777" max="10777" width="5.25" style="2" bestFit="1" customWidth="1"/>
    <col min="10778" max="10778" width="7.5" style="2" bestFit="1" customWidth="1"/>
    <col min="10779" max="10779" width="9.5" style="2" bestFit="1" customWidth="1"/>
    <col min="10780" max="10780" width="7.5" style="2" customWidth="1"/>
    <col min="10781" max="10781" width="5.25" style="2" bestFit="1" customWidth="1"/>
    <col min="10782" max="10782" width="4.5" style="2" customWidth="1"/>
    <col min="10783" max="10783" width="5.25" style="2" bestFit="1" customWidth="1"/>
    <col min="10784" max="10784" width="6.5" style="2" customWidth="1"/>
    <col min="10785" max="10786" width="8.5" style="2" bestFit="1" customWidth="1"/>
    <col min="10787" max="10787" width="46.625" style="2" bestFit="1" customWidth="1"/>
    <col min="10788" max="10788" width="8.5" style="2" bestFit="1" customWidth="1"/>
    <col min="10789" max="11005" width="8.875" style="2"/>
    <col min="11006" max="11006" width="3.5" style="2" bestFit="1" customWidth="1"/>
    <col min="11007" max="11007" width="7.125" style="2" bestFit="1" customWidth="1"/>
    <col min="11008" max="11008" width="7.375" style="2" bestFit="1" customWidth="1"/>
    <col min="11009" max="11010" width="5.25" style="2" bestFit="1" customWidth="1"/>
    <col min="11011" max="11011" width="7.25" style="2" customWidth="1"/>
    <col min="11012" max="11012" width="10.5" style="2" customWidth="1"/>
    <col min="11013" max="11013" width="7.375" style="2" bestFit="1" customWidth="1"/>
    <col min="11014" max="11014" width="5.25" style="2" bestFit="1" customWidth="1"/>
    <col min="11015" max="11015" width="5.5" style="2" bestFit="1" customWidth="1"/>
    <col min="11016" max="11016" width="7.125" style="2" bestFit="1" customWidth="1"/>
    <col min="11017" max="11017" width="3.5" style="2" bestFit="1" customWidth="1"/>
    <col min="11018" max="11018" width="6.875" style="2" customWidth="1"/>
    <col min="11019" max="11019" width="8.875" style="2" bestFit="1" customWidth="1"/>
    <col min="11020" max="11020" width="4.5" style="2" customWidth="1"/>
    <col min="11021" max="11021" width="8.875" style="2" customWidth="1"/>
    <col min="11022" max="11022" width="6.875" style="2" customWidth="1"/>
    <col min="11023" max="11023" width="8.875" style="2" bestFit="1" customWidth="1"/>
    <col min="11024" max="11024" width="8.875" style="2"/>
    <col min="11025" max="11025" width="12.625" style="2" bestFit="1" customWidth="1"/>
    <col min="11026" max="11026" width="15.125" style="2" customWidth="1"/>
    <col min="11027" max="11027" width="6.375" style="2" bestFit="1" customWidth="1"/>
    <col min="11028" max="11028" width="6.5" style="2" bestFit="1" customWidth="1"/>
    <col min="11029" max="11029" width="7.125" style="2" bestFit="1" customWidth="1"/>
    <col min="11030" max="11030" width="5.25" style="2" bestFit="1" customWidth="1"/>
    <col min="11031" max="11031" width="3.5" style="2" bestFit="1" customWidth="1"/>
    <col min="11032" max="11032" width="8.875" style="2" bestFit="1" customWidth="1"/>
    <col min="11033" max="11033" width="5.25" style="2" bestFit="1" customWidth="1"/>
    <col min="11034" max="11034" width="7.5" style="2" bestFit="1" customWidth="1"/>
    <col min="11035" max="11035" width="9.5" style="2" bestFit="1" customWidth="1"/>
    <col min="11036" max="11036" width="7.5" style="2" customWidth="1"/>
    <col min="11037" max="11037" width="5.25" style="2" bestFit="1" customWidth="1"/>
    <col min="11038" max="11038" width="4.5" style="2" customWidth="1"/>
    <col min="11039" max="11039" width="5.25" style="2" bestFit="1" customWidth="1"/>
    <col min="11040" max="11040" width="6.5" style="2" customWidth="1"/>
    <col min="11041" max="11042" width="8.5" style="2" bestFit="1" customWidth="1"/>
    <col min="11043" max="11043" width="46.625" style="2" bestFit="1" customWidth="1"/>
    <col min="11044" max="11044" width="8.5" style="2" bestFit="1" customWidth="1"/>
    <col min="11045" max="11261" width="8.875" style="2"/>
    <col min="11262" max="11262" width="3.5" style="2" bestFit="1" customWidth="1"/>
    <col min="11263" max="11263" width="7.125" style="2" bestFit="1" customWidth="1"/>
    <col min="11264" max="11264" width="7.375" style="2" bestFit="1" customWidth="1"/>
    <col min="11265" max="11266" width="5.25" style="2" bestFit="1" customWidth="1"/>
    <col min="11267" max="11267" width="7.25" style="2" customWidth="1"/>
    <col min="11268" max="11268" width="10.5" style="2" customWidth="1"/>
    <col min="11269" max="11269" width="7.375" style="2" bestFit="1" customWidth="1"/>
    <col min="11270" max="11270" width="5.25" style="2" bestFit="1" customWidth="1"/>
    <col min="11271" max="11271" width="5.5" style="2" bestFit="1" customWidth="1"/>
    <col min="11272" max="11272" width="7.125" style="2" bestFit="1" customWidth="1"/>
    <col min="11273" max="11273" width="3.5" style="2" bestFit="1" customWidth="1"/>
    <col min="11274" max="11274" width="6.875" style="2" customWidth="1"/>
    <col min="11275" max="11275" width="8.875" style="2" bestFit="1" customWidth="1"/>
    <col min="11276" max="11276" width="4.5" style="2" customWidth="1"/>
    <col min="11277" max="11277" width="8.875" style="2" customWidth="1"/>
    <col min="11278" max="11278" width="6.875" style="2" customWidth="1"/>
    <col min="11279" max="11279" width="8.875" style="2" bestFit="1" customWidth="1"/>
    <col min="11280" max="11280" width="8.875" style="2"/>
    <col min="11281" max="11281" width="12.625" style="2" bestFit="1" customWidth="1"/>
    <col min="11282" max="11282" width="15.125" style="2" customWidth="1"/>
    <col min="11283" max="11283" width="6.375" style="2" bestFit="1" customWidth="1"/>
    <col min="11284" max="11284" width="6.5" style="2" bestFit="1" customWidth="1"/>
    <col min="11285" max="11285" width="7.125" style="2" bestFit="1" customWidth="1"/>
    <col min="11286" max="11286" width="5.25" style="2" bestFit="1" customWidth="1"/>
    <col min="11287" max="11287" width="3.5" style="2" bestFit="1" customWidth="1"/>
    <col min="11288" max="11288" width="8.875" style="2" bestFit="1" customWidth="1"/>
    <col min="11289" max="11289" width="5.25" style="2" bestFit="1" customWidth="1"/>
    <col min="11290" max="11290" width="7.5" style="2" bestFit="1" customWidth="1"/>
    <col min="11291" max="11291" width="9.5" style="2" bestFit="1" customWidth="1"/>
    <col min="11292" max="11292" width="7.5" style="2" customWidth="1"/>
    <col min="11293" max="11293" width="5.25" style="2" bestFit="1" customWidth="1"/>
    <col min="11294" max="11294" width="4.5" style="2" customWidth="1"/>
    <col min="11295" max="11295" width="5.25" style="2" bestFit="1" customWidth="1"/>
    <col min="11296" max="11296" width="6.5" style="2" customWidth="1"/>
    <col min="11297" max="11298" width="8.5" style="2" bestFit="1" customWidth="1"/>
    <col min="11299" max="11299" width="46.625" style="2" bestFit="1" customWidth="1"/>
    <col min="11300" max="11300" width="8.5" style="2" bestFit="1" customWidth="1"/>
    <col min="11301" max="11517" width="8.875" style="2"/>
    <col min="11518" max="11518" width="3.5" style="2" bestFit="1" customWidth="1"/>
    <col min="11519" max="11519" width="7.125" style="2" bestFit="1" customWidth="1"/>
    <col min="11520" max="11520" width="7.375" style="2" bestFit="1" customWidth="1"/>
    <col min="11521" max="11522" width="5.25" style="2" bestFit="1" customWidth="1"/>
    <col min="11523" max="11523" width="7.25" style="2" customWidth="1"/>
    <col min="11524" max="11524" width="10.5" style="2" customWidth="1"/>
    <col min="11525" max="11525" width="7.375" style="2" bestFit="1" customWidth="1"/>
    <col min="11526" max="11526" width="5.25" style="2" bestFit="1" customWidth="1"/>
    <col min="11527" max="11527" width="5.5" style="2" bestFit="1" customWidth="1"/>
    <col min="11528" max="11528" width="7.125" style="2" bestFit="1" customWidth="1"/>
    <col min="11529" max="11529" width="3.5" style="2" bestFit="1" customWidth="1"/>
    <col min="11530" max="11530" width="6.875" style="2" customWidth="1"/>
    <col min="11531" max="11531" width="8.875" style="2" bestFit="1" customWidth="1"/>
    <col min="11532" max="11532" width="4.5" style="2" customWidth="1"/>
    <col min="11533" max="11533" width="8.875" style="2" customWidth="1"/>
    <col min="11534" max="11534" width="6.875" style="2" customWidth="1"/>
    <col min="11535" max="11535" width="8.875" style="2" bestFit="1" customWidth="1"/>
    <col min="11536" max="11536" width="8.875" style="2"/>
    <col min="11537" max="11537" width="12.625" style="2" bestFit="1" customWidth="1"/>
    <col min="11538" max="11538" width="15.125" style="2" customWidth="1"/>
    <col min="11539" max="11539" width="6.375" style="2" bestFit="1" customWidth="1"/>
    <col min="11540" max="11540" width="6.5" style="2" bestFit="1" customWidth="1"/>
    <col min="11541" max="11541" width="7.125" style="2" bestFit="1" customWidth="1"/>
    <col min="11542" max="11542" width="5.25" style="2" bestFit="1" customWidth="1"/>
    <col min="11543" max="11543" width="3.5" style="2" bestFit="1" customWidth="1"/>
    <col min="11544" max="11544" width="8.875" style="2" bestFit="1" customWidth="1"/>
    <col min="11545" max="11545" width="5.25" style="2" bestFit="1" customWidth="1"/>
    <col min="11546" max="11546" width="7.5" style="2" bestFit="1" customWidth="1"/>
    <col min="11547" max="11547" width="9.5" style="2" bestFit="1" customWidth="1"/>
    <col min="11548" max="11548" width="7.5" style="2" customWidth="1"/>
    <col min="11549" max="11549" width="5.25" style="2" bestFit="1" customWidth="1"/>
    <col min="11550" max="11550" width="4.5" style="2" customWidth="1"/>
    <col min="11551" max="11551" width="5.25" style="2" bestFit="1" customWidth="1"/>
    <col min="11552" max="11552" width="6.5" style="2" customWidth="1"/>
    <col min="11553" max="11554" width="8.5" style="2" bestFit="1" customWidth="1"/>
    <col min="11555" max="11555" width="46.625" style="2" bestFit="1" customWidth="1"/>
    <col min="11556" max="11556" width="8.5" style="2" bestFit="1" customWidth="1"/>
    <col min="11557" max="11773" width="8.875" style="2"/>
    <col min="11774" max="11774" width="3.5" style="2" bestFit="1" customWidth="1"/>
    <col min="11775" max="11775" width="7.125" style="2" bestFit="1" customWidth="1"/>
    <col min="11776" max="11776" width="7.375" style="2" bestFit="1" customWidth="1"/>
    <col min="11777" max="11778" width="5.25" style="2" bestFit="1" customWidth="1"/>
    <col min="11779" max="11779" width="7.25" style="2" customWidth="1"/>
    <col min="11780" max="11780" width="10.5" style="2" customWidth="1"/>
    <col min="11781" max="11781" width="7.375" style="2" bestFit="1" customWidth="1"/>
    <col min="11782" max="11782" width="5.25" style="2" bestFit="1" customWidth="1"/>
    <col min="11783" max="11783" width="5.5" style="2" bestFit="1" customWidth="1"/>
    <col min="11784" max="11784" width="7.125" style="2" bestFit="1" customWidth="1"/>
    <col min="11785" max="11785" width="3.5" style="2" bestFit="1" customWidth="1"/>
    <col min="11786" max="11786" width="6.875" style="2" customWidth="1"/>
    <col min="11787" max="11787" width="8.875" style="2" bestFit="1" customWidth="1"/>
    <col min="11788" max="11788" width="4.5" style="2" customWidth="1"/>
    <col min="11789" max="11789" width="8.875" style="2" customWidth="1"/>
    <col min="11790" max="11790" width="6.875" style="2" customWidth="1"/>
    <col min="11791" max="11791" width="8.875" style="2" bestFit="1" customWidth="1"/>
    <col min="11792" max="11792" width="8.875" style="2"/>
    <col min="11793" max="11793" width="12.625" style="2" bestFit="1" customWidth="1"/>
    <col min="11794" max="11794" width="15.125" style="2" customWidth="1"/>
    <col min="11795" max="11795" width="6.375" style="2" bestFit="1" customWidth="1"/>
    <col min="11796" max="11796" width="6.5" style="2" bestFit="1" customWidth="1"/>
    <col min="11797" max="11797" width="7.125" style="2" bestFit="1" customWidth="1"/>
    <col min="11798" max="11798" width="5.25" style="2" bestFit="1" customWidth="1"/>
    <col min="11799" max="11799" width="3.5" style="2" bestFit="1" customWidth="1"/>
    <col min="11800" max="11800" width="8.875" style="2" bestFit="1" customWidth="1"/>
    <col min="11801" max="11801" width="5.25" style="2" bestFit="1" customWidth="1"/>
    <col min="11802" max="11802" width="7.5" style="2" bestFit="1" customWidth="1"/>
    <col min="11803" max="11803" width="9.5" style="2" bestFit="1" customWidth="1"/>
    <col min="11804" max="11804" width="7.5" style="2" customWidth="1"/>
    <col min="11805" max="11805" width="5.25" style="2" bestFit="1" customWidth="1"/>
    <col min="11806" max="11806" width="4.5" style="2" customWidth="1"/>
    <col min="11807" max="11807" width="5.25" style="2" bestFit="1" customWidth="1"/>
    <col min="11808" max="11808" width="6.5" style="2" customWidth="1"/>
    <col min="11809" max="11810" width="8.5" style="2" bestFit="1" customWidth="1"/>
    <col min="11811" max="11811" width="46.625" style="2" bestFit="1" customWidth="1"/>
    <col min="11812" max="11812" width="8.5" style="2" bestFit="1" customWidth="1"/>
    <col min="11813" max="12029" width="8.875" style="2"/>
    <col min="12030" max="12030" width="3.5" style="2" bestFit="1" customWidth="1"/>
    <col min="12031" max="12031" width="7.125" style="2" bestFit="1" customWidth="1"/>
    <col min="12032" max="12032" width="7.375" style="2" bestFit="1" customWidth="1"/>
    <col min="12033" max="12034" width="5.25" style="2" bestFit="1" customWidth="1"/>
    <col min="12035" max="12035" width="7.25" style="2" customWidth="1"/>
    <col min="12036" max="12036" width="10.5" style="2" customWidth="1"/>
    <col min="12037" max="12037" width="7.375" style="2" bestFit="1" customWidth="1"/>
    <col min="12038" max="12038" width="5.25" style="2" bestFit="1" customWidth="1"/>
    <col min="12039" max="12039" width="5.5" style="2" bestFit="1" customWidth="1"/>
    <col min="12040" max="12040" width="7.125" style="2" bestFit="1" customWidth="1"/>
    <col min="12041" max="12041" width="3.5" style="2" bestFit="1" customWidth="1"/>
    <col min="12042" max="12042" width="6.875" style="2" customWidth="1"/>
    <col min="12043" max="12043" width="8.875" style="2" bestFit="1" customWidth="1"/>
    <col min="12044" max="12044" width="4.5" style="2" customWidth="1"/>
    <col min="12045" max="12045" width="8.875" style="2" customWidth="1"/>
    <col min="12046" max="12046" width="6.875" style="2" customWidth="1"/>
    <col min="12047" max="12047" width="8.875" style="2" bestFit="1" customWidth="1"/>
    <col min="12048" max="12048" width="8.875" style="2"/>
    <col min="12049" max="12049" width="12.625" style="2" bestFit="1" customWidth="1"/>
    <col min="12050" max="12050" width="15.125" style="2" customWidth="1"/>
    <col min="12051" max="12051" width="6.375" style="2" bestFit="1" customWidth="1"/>
    <col min="12052" max="12052" width="6.5" style="2" bestFit="1" customWidth="1"/>
    <col min="12053" max="12053" width="7.125" style="2" bestFit="1" customWidth="1"/>
    <col min="12054" max="12054" width="5.25" style="2" bestFit="1" customWidth="1"/>
    <col min="12055" max="12055" width="3.5" style="2" bestFit="1" customWidth="1"/>
    <col min="12056" max="12056" width="8.875" style="2" bestFit="1" customWidth="1"/>
    <col min="12057" max="12057" width="5.25" style="2" bestFit="1" customWidth="1"/>
    <col min="12058" max="12058" width="7.5" style="2" bestFit="1" customWidth="1"/>
    <col min="12059" max="12059" width="9.5" style="2" bestFit="1" customWidth="1"/>
    <col min="12060" max="12060" width="7.5" style="2" customWidth="1"/>
    <col min="12061" max="12061" width="5.25" style="2" bestFit="1" customWidth="1"/>
    <col min="12062" max="12062" width="4.5" style="2" customWidth="1"/>
    <col min="12063" max="12063" width="5.25" style="2" bestFit="1" customWidth="1"/>
    <col min="12064" max="12064" width="6.5" style="2" customWidth="1"/>
    <col min="12065" max="12066" width="8.5" style="2" bestFit="1" customWidth="1"/>
    <col min="12067" max="12067" width="46.625" style="2" bestFit="1" customWidth="1"/>
    <col min="12068" max="12068" width="8.5" style="2" bestFit="1" customWidth="1"/>
    <col min="12069" max="12285" width="8.875" style="2"/>
    <col min="12286" max="12286" width="3.5" style="2" bestFit="1" customWidth="1"/>
    <col min="12287" max="12287" width="7.125" style="2" bestFit="1" customWidth="1"/>
    <col min="12288" max="12288" width="7.375" style="2" bestFit="1" customWidth="1"/>
    <col min="12289" max="12290" width="5.25" style="2" bestFit="1" customWidth="1"/>
    <col min="12291" max="12291" width="7.25" style="2" customWidth="1"/>
    <col min="12292" max="12292" width="10.5" style="2" customWidth="1"/>
    <col min="12293" max="12293" width="7.375" style="2" bestFit="1" customWidth="1"/>
    <col min="12294" max="12294" width="5.25" style="2" bestFit="1" customWidth="1"/>
    <col min="12295" max="12295" width="5.5" style="2" bestFit="1" customWidth="1"/>
    <col min="12296" max="12296" width="7.125" style="2" bestFit="1" customWidth="1"/>
    <col min="12297" max="12297" width="3.5" style="2" bestFit="1" customWidth="1"/>
    <col min="12298" max="12298" width="6.875" style="2" customWidth="1"/>
    <col min="12299" max="12299" width="8.875" style="2" bestFit="1" customWidth="1"/>
    <col min="12300" max="12300" width="4.5" style="2" customWidth="1"/>
    <col min="12301" max="12301" width="8.875" style="2" customWidth="1"/>
    <col min="12302" max="12302" width="6.875" style="2" customWidth="1"/>
    <col min="12303" max="12303" width="8.875" style="2" bestFit="1" customWidth="1"/>
    <col min="12304" max="12304" width="8.875" style="2"/>
    <col min="12305" max="12305" width="12.625" style="2" bestFit="1" customWidth="1"/>
    <col min="12306" max="12306" width="15.125" style="2" customWidth="1"/>
    <col min="12307" max="12307" width="6.375" style="2" bestFit="1" customWidth="1"/>
    <col min="12308" max="12308" width="6.5" style="2" bestFit="1" customWidth="1"/>
    <col min="12309" max="12309" width="7.125" style="2" bestFit="1" customWidth="1"/>
    <col min="12310" max="12310" width="5.25" style="2" bestFit="1" customWidth="1"/>
    <col min="12311" max="12311" width="3.5" style="2" bestFit="1" customWidth="1"/>
    <col min="12312" max="12312" width="8.875" style="2" bestFit="1" customWidth="1"/>
    <col min="12313" max="12313" width="5.25" style="2" bestFit="1" customWidth="1"/>
    <col min="12314" max="12314" width="7.5" style="2" bestFit="1" customWidth="1"/>
    <col min="12315" max="12315" width="9.5" style="2" bestFit="1" customWidth="1"/>
    <col min="12316" max="12316" width="7.5" style="2" customWidth="1"/>
    <col min="12317" max="12317" width="5.25" style="2" bestFit="1" customWidth="1"/>
    <col min="12318" max="12318" width="4.5" style="2" customWidth="1"/>
    <col min="12319" max="12319" width="5.25" style="2" bestFit="1" customWidth="1"/>
    <col min="12320" max="12320" width="6.5" style="2" customWidth="1"/>
    <col min="12321" max="12322" width="8.5" style="2" bestFit="1" customWidth="1"/>
    <col min="12323" max="12323" width="46.625" style="2" bestFit="1" customWidth="1"/>
    <col min="12324" max="12324" width="8.5" style="2" bestFit="1" customWidth="1"/>
    <col min="12325" max="12541" width="8.875" style="2"/>
    <col min="12542" max="12542" width="3.5" style="2" bestFit="1" customWidth="1"/>
    <col min="12543" max="12543" width="7.125" style="2" bestFit="1" customWidth="1"/>
    <col min="12544" max="12544" width="7.375" style="2" bestFit="1" customWidth="1"/>
    <col min="12545" max="12546" width="5.25" style="2" bestFit="1" customWidth="1"/>
    <col min="12547" max="12547" width="7.25" style="2" customWidth="1"/>
    <col min="12548" max="12548" width="10.5" style="2" customWidth="1"/>
    <col min="12549" max="12549" width="7.375" style="2" bestFit="1" customWidth="1"/>
    <col min="12550" max="12550" width="5.25" style="2" bestFit="1" customWidth="1"/>
    <col min="12551" max="12551" width="5.5" style="2" bestFit="1" customWidth="1"/>
    <col min="12552" max="12552" width="7.125" style="2" bestFit="1" customWidth="1"/>
    <col min="12553" max="12553" width="3.5" style="2" bestFit="1" customWidth="1"/>
    <col min="12554" max="12554" width="6.875" style="2" customWidth="1"/>
    <col min="12555" max="12555" width="8.875" style="2" bestFit="1" customWidth="1"/>
    <col min="12556" max="12556" width="4.5" style="2" customWidth="1"/>
    <col min="12557" max="12557" width="8.875" style="2" customWidth="1"/>
    <col min="12558" max="12558" width="6.875" style="2" customWidth="1"/>
    <col min="12559" max="12559" width="8.875" style="2" bestFit="1" customWidth="1"/>
    <col min="12560" max="12560" width="8.875" style="2"/>
    <col min="12561" max="12561" width="12.625" style="2" bestFit="1" customWidth="1"/>
    <col min="12562" max="12562" width="15.125" style="2" customWidth="1"/>
    <col min="12563" max="12563" width="6.375" style="2" bestFit="1" customWidth="1"/>
    <col min="12564" max="12564" width="6.5" style="2" bestFit="1" customWidth="1"/>
    <col min="12565" max="12565" width="7.125" style="2" bestFit="1" customWidth="1"/>
    <col min="12566" max="12566" width="5.25" style="2" bestFit="1" customWidth="1"/>
    <col min="12567" max="12567" width="3.5" style="2" bestFit="1" customWidth="1"/>
    <col min="12568" max="12568" width="8.875" style="2" bestFit="1" customWidth="1"/>
    <col min="12569" max="12569" width="5.25" style="2" bestFit="1" customWidth="1"/>
    <col min="12570" max="12570" width="7.5" style="2" bestFit="1" customWidth="1"/>
    <col min="12571" max="12571" width="9.5" style="2" bestFit="1" customWidth="1"/>
    <col min="12572" max="12572" width="7.5" style="2" customWidth="1"/>
    <col min="12573" max="12573" width="5.25" style="2" bestFit="1" customWidth="1"/>
    <col min="12574" max="12574" width="4.5" style="2" customWidth="1"/>
    <col min="12575" max="12575" width="5.25" style="2" bestFit="1" customWidth="1"/>
    <col min="12576" max="12576" width="6.5" style="2" customWidth="1"/>
    <col min="12577" max="12578" width="8.5" style="2" bestFit="1" customWidth="1"/>
    <col min="12579" max="12579" width="46.625" style="2" bestFit="1" customWidth="1"/>
    <col min="12580" max="12580" width="8.5" style="2" bestFit="1" customWidth="1"/>
    <col min="12581" max="12797" width="8.875" style="2"/>
    <col min="12798" max="12798" width="3.5" style="2" bestFit="1" customWidth="1"/>
    <col min="12799" max="12799" width="7.125" style="2" bestFit="1" customWidth="1"/>
    <col min="12800" max="12800" width="7.375" style="2" bestFit="1" customWidth="1"/>
    <col min="12801" max="12802" width="5.25" style="2" bestFit="1" customWidth="1"/>
    <col min="12803" max="12803" width="7.25" style="2" customWidth="1"/>
    <col min="12804" max="12804" width="10.5" style="2" customWidth="1"/>
    <col min="12805" max="12805" width="7.375" style="2" bestFit="1" customWidth="1"/>
    <col min="12806" max="12806" width="5.25" style="2" bestFit="1" customWidth="1"/>
    <col min="12807" max="12807" width="5.5" style="2" bestFit="1" customWidth="1"/>
    <col min="12808" max="12808" width="7.125" style="2" bestFit="1" customWidth="1"/>
    <col min="12809" max="12809" width="3.5" style="2" bestFit="1" customWidth="1"/>
    <col min="12810" max="12810" width="6.875" style="2" customWidth="1"/>
    <col min="12811" max="12811" width="8.875" style="2" bestFit="1" customWidth="1"/>
    <col min="12812" max="12812" width="4.5" style="2" customWidth="1"/>
    <col min="12813" max="12813" width="8.875" style="2" customWidth="1"/>
    <col min="12814" max="12814" width="6.875" style="2" customWidth="1"/>
    <col min="12815" max="12815" width="8.875" style="2" bestFit="1" customWidth="1"/>
    <col min="12816" max="12816" width="8.875" style="2"/>
    <col min="12817" max="12817" width="12.625" style="2" bestFit="1" customWidth="1"/>
    <col min="12818" max="12818" width="15.125" style="2" customWidth="1"/>
    <col min="12819" max="12819" width="6.375" style="2" bestFit="1" customWidth="1"/>
    <col min="12820" max="12820" width="6.5" style="2" bestFit="1" customWidth="1"/>
    <col min="12821" max="12821" width="7.125" style="2" bestFit="1" customWidth="1"/>
    <col min="12822" max="12822" width="5.25" style="2" bestFit="1" customWidth="1"/>
    <col min="12823" max="12823" width="3.5" style="2" bestFit="1" customWidth="1"/>
    <col min="12824" max="12824" width="8.875" style="2" bestFit="1" customWidth="1"/>
    <col min="12825" max="12825" width="5.25" style="2" bestFit="1" customWidth="1"/>
    <col min="12826" max="12826" width="7.5" style="2" bestFit="1" customWidth="1"/>
    <col min="12827" max="12827" width="9.5" style="2" bestFit="1" customWidth="1"/>
    <col min="12828" max="12828" width="7.5" style="2" customWidth="1"/>
    <col min="12829" max="12829" width="5.25" style="2" bestFit="1" customWidth="1"/>
    <col min="12830" max="12830" width="4.5" style="2" customWidth="1"/>
    <col min="12831" max="12831" width="5.25" style="2" bestFit="1" customWidth="1"/>
    <col min="12832" max="12832" width="6.5" style="2" customWidth="1"/>
    <col min="12833" max="12834" width="8.5" style="2" bestFit="1" customWidth="1"/>
    <col min="12835" max="12835" width="46.625" style="2" bestFit="1" customWidth="1"/>
    <col min="12836" max="12836" width="8.5" style="2" bestFit="1" customWidth="1"/>
    <col min="12837" max="13053" width="8.875" style="2"/>
    <col min="13054" max="13054" width="3.5" style="2" bestFit="1" customWidth="1"/>
    <col min="13055" max="13055" width="7.125" style="2" bestFit="1" customWidth="1"/>
    <col min="13056" max="13056" width="7.375" style="2" bestFit="1" customWidth="1"/>
    <col min="13057" max="13058" width="5.25" style="2" bestFit="1" customWidth="1"/>
    <col min="13059" max="13059" width="7.25" style="2" customWidth="1"/>
    <col min="13060" max="13060" width="10.5" style="2" customWidth="1"/>
    <col min="13061" max="13061" width="7.375" style="2" bestFit="1" customWidth="1"/>
    <col min="13062" max="13062" width="5.25" style="2" bestFit="1" customWidth="1"/>
    <col min="13063" max="13063" width="5.5" style="2" bestFit="1" customWidth="1"/>
    <col min="13064" max="13064" width="7.125" style="2" bestFit="1" customWidth="1"/>
    <col min="13065" max="13065" width="3.5" style="2" bestFit="1" customWidth="1"/>
    <col min="13066" max="13066" width="6.875" style="2" customWidth="1"/>
    <col min="13067" max="13067" width="8.875" style="2" bestFit="1" customWidth="1"/>
    <col min="13068" max="13068" width="4.5" style="2" customWidth="1"/>
    <col min="13069" max="13069" width="8.875" style="2" customWidth="1"/>
    <col min="13070" max="13070" width="6.875" style="2" customWidth="1"/>
    <col min="13071" max="13071" width="8.875" style="2" bestFit="1" customWidth="1"/>
    <col min="13072" max="13072" width="8.875" style="2"/>
    <col min="13073" max="13073" width="12.625" style="2" bestFit="1" customWidth="1"/>
    <col min="13074" max="13074" width="15.125" style="2" customWidth="1"/>
    <col min="13075" max="13075" width="6.375" style="2" bestFit="1" customWidth="1"/>
    <col min="13076" max="13076" width="6.5" style="2" bestFit="1" customWidth="1"/>
    <col min="13077" max="13077" width="7.125" style="2" bestFit="1" customWidth="1"/>
    <col min="13078" max="13078" width="5.25" style="2" bestFit="1" customWidth="1"/>
    <col min="13079" max="13079" width="3.5" style="2" bestFit="1" customWidth="1"/>
    <col min="13080" max="13080" width="8.875" style="2" bestFit="1" customWidth="1"/>
    <col min="13081" max="13081" width="5.25" style="2" bestFit="1" customWidth="1"/>
    <col min="13082" max="13082" width="7.5" style="2" bestFit="1" customWidth="1"/>
    <col min="13083" max="13083" width="9.5" style="2" bestFit="1" customWidth="1"/>
    <col min="13084" max="13084" width="7.5" style="2" customWidth="1"/>
    <col min="13085" max="13085" width="5.25" style="2" bestFit="1" customWidth="1"/>
    <col min="13086" max="13086" width="4.5" style="2" customWidth="1"/>
    <col min="13087" max="13087" width="5.25" style="2" bestFit="1" customWidth="1"/>
    <col min="13088" max="13088" width="6.5" style="2" customWidth="1"/>
    <col min="13089" max="13090" width="8.5" style="2" bestFit="1" customWidth="1"/>
    <col min="13091" max="13091" width="46.625" style="2" bestFit="1" customWidth="1"/>
    <col min="13092" max="13092" width="8.5" style="2" bestFit="1" customWidth="1"/>
    <col min="13093" max="13309" width="8.875" style="2"/>
    <col min="13310" max="13310" width="3.5" style="2" bestFit="1" customWidth="1"/>
    <col min="13311" max="13311" width="7.125" style="2" bestFit="1" customWidth="1"/>
    <col min="13312" max="13312" width="7.375" style="2" bestFit="1" customWidth="1"/>
    <col min="13313" max="13314" width="5.25" style="2" bestFit="1" customWidth="1"/>
    <col min="13315" max="13315" width="7.25" style="2" customWidth="1"/>
    <col min="13316" max="13316" width="10.5" style="2" customWidth="1"/>
    <col min="13317" max="13317" width="7.375" style="2" bestFit="1" customWidth="1"/>
    <col min="13318" max="13318" width="5.25" style="2" bestFit="1" customWidth="1"/>
    <col min="13319" max="13319" width="5.5" style="2" bestFit="1" customWidth="1"/>
    <col min="13320" max="13320" width="7.125" style="2" bestFit="1" customWidth="1"/>
    <col min="13321" max="13321" width="3.5" style="2" bestFit="1" customWidth="1"/>
    <col min="13322" max="13322" width="6.875" style="2" customWidth="1"/>
    <col min="13323" max="13323" width="8.875" style="2" bestFit="1" customWidth="1"/>
    <col min="13324" max="13324" width="4.5" style="2" customWidth="1"/>
    <col min="13325" max="13325" width="8.875" style="2" customWidth="1"/>
    <col min="13326" max="13326" width="6.875" style="2" customWidth="1"/>
    <col min="13327" max="13327" width="8.875" style="2" bestFit="1" customWidth="1"/>
    <col min="13328" max="13328" width="8.875" style="2"/>
    <col min="13329" max="13329" width="12.625" style="2" bestFit="1" customWidth="1"/>
    <col min="13330" max="13330" width="15.125" style="2" customWidth="1"/>
    <col min="13331" max="13331" width="6.375" style="2" bestFit="1" customWidth="1"/>
    <col min="13332" max="13332" width="6.5" style="2" bestFit="1" customWidth="1"/>
    <col min="13333" max="13333" width="7.125" style="2" bestFit="1" customWidth="1"/>
    <col min="13334" max="13334" width="5.25" style="2" bestFit="1" customWidth="1"/>
    <col min="13335" max="13335" width="3.5" style="2" bestFit="1" customWidth="1"/>
    <col min="13336" max="13336" width="8.875" style="2" bestFit="1" customWidth="1"/>
    <col min="13337" max="13337" width="5.25" style="2" bestFit="1" customWidth="1"/>
    <col min="13338" max="13338" width="7.5" style="2" bestFit="1" customWidth="1"/>
    <col min="13339" max="13339" width="9.5" style="2" bestFit="1" customWidth="1"/>
    <col min="13340" max="13340" width="7.5" style="2" customWidth="1"/>
    <col min="13341" max="13341" width="5.25" style="2" bestFit="1" customWidth="1"/>
    <col min="13342" max="13342" width="4.5" style="2" customWidth="1"/>
    <col min="13343" max="13343" width="5.25" style="2" bestFit="1" customWidth="1"/>
    <col min="13344" max="13344" width="6.5" style="2" customWidth="1"/>
    <col min="13345" max="13346" width="8.5" style="2" bestFit="1" customWidth="1"/>
    <col min="13347" max="13347" width="46.625" style="2" bestFit="1" customWidth="1"/>
    <col min="13348" max="13348" width="8.5" style="2" bestFit="1" customWidth="1"/>
    <col min="13349" max="13565" width="8.875" style="2"/>
    <col min="13566" max="13566" width="3.5" style="2" bestFit="1" customWidth="1"/>
    <col min="13567" max="13567" width="7.125" style="2" bestFit="1" customWidth="1"/>
    <col min="13568" max="13568" width="7.375" style="2" bestFit="1" customWidth="1"/>
    <col min="13569" max="13570" width="5.25" style="2" bestFit="1" customWidth="1"/>
    <col min="13571" max="13571" width="7.25" style="2" customWidth="1"/>
    <col min="13572" max="13572" width="10.5" style="2" customWidth="1"/>
    <col min="13573" max="13573" width="7.375" style="2" bestFit="1" customWidth="1"/>
    <col min="13574" max="13574" width="5.25" style="2" bestFit="1" customWidth="1"/>
    <col min="13575" max="13575" width="5.5" style="2" bestFit="1" customWidth="1"/>
    <col min="13576" max="13576" width="7.125" style="2" bestFit="1" customWidth="1"/>
    <col min="13577" max="13577" width="3.5" style="2" bestFit="1" customWidth="1"/>
    <col min="13578" max="13578" width="6.875" style="2" customWidth="1"/>
    <col min="13579" max="13579" width="8.875" style="2" bestFit="1" customWidth="1"/>
    <col min="13580" max="13580" width="4.5" style="2" customWidth="1"/>
    <col min="13581" max="13581" width="8.875" style="2" customWidth="1"/>
    <col min="13582" max="13582" width="6.875" style="2" customWidth="1"/>
    <col min="13583" max="13583" width="8.875" style="2" bestFit="1" customWidth="1"/>
    <col min="13584" max="13584" width="8.875" style="2"/>
    <col min="13585" max="13585" width="12.625" style="2" bestFit="1" customWidth="1"/>
    <col min="13586" max="13586" width="15.125" style="2" customWidth="1"/>
    <col min="13587" max="13587" width="6.375" style="2" bestFit="1" customWidth="1"/>
    <col min="13588" max="13588" width="6.5" style="2" bestFit="1" customWidth="1"/>
    <col min="13589" max="13589" width="7.125" style="2" bestFit="1" customWidth="1"/>
    <col min="13590" max="13590" width="5.25" style="2" bestFit="1" customWidth="1"/>
    <col min="13591" max="13591" width="3.5" style="2" bestFit="1" customWidth="1"/>
    <col min="13592" max="13592" width="8.875" style="2" bestFit="1" customWidth="1"/>
    <col min="13593" max="13593" width="5.25" style="2" bestFit="1" customWidth="1"/>
    <col min="13594" max="13594" width="7.5" style="2" bestFit="1" customWidth="1"/>
    <col min="13595" max="13595" width="9.5" style="2" bestFit="1" customWidth="1"/>
    <col min="13596" max="13596" width="7.5" style="2" customWidth="1"/>
    <col min="13597" max="13597" width="5.25" style="2" bestFit="1" customWidth="1"/>
    <col min="13598" max="13598" width="4.5" style="2" customWidth="1"/>
    <col min="13599" max="13599" width="5.25" style="2" bestFit="1" customWidth="1"/>
    <col min="13600" max="13600" width="6.5" style="2" customWidth="1"/>
    <col min="13601" max="13602" width="8.5" style="2" bestFit="1" customWidth="1"/>
    <col min="13603" max="13603" width="46.625" style="2" bestFit="1" customWidth="1"/>
    <col min="13604" max="13604" width="8.5" style="2" bestFit="1" customWidth="1"/>
    <col min="13605" max="13821" width="8.875" style="2"/>
    <col min="13822" max="13822" width="3.5" style="2" bestFit="1" customWidth="1"/>
    <col min="13823" max="13823" width="7.125" style="2" bestFit="1" customWidth="1"/>
    <col min="13824" max="13824" width="7.375" style="2" bestFit="1" customWidth="1"/>
    <col min="13825" max="13826" width="5.25" style="2" bestFit="1" customWidth="1"/>
    <col min="13827" max="13827" width="7.25" style="2" customWidth="1"/>
    <col min="13828" max="13828" width="10.5" style="2" customWidth="1"/>
    <col min="13829" max="13829" width="7.375" style="2" bestFit="1" customWidth="1"/>
    <col min="13830" max="13830" width="5.25" style="2" bestFit="1" customWidth="1"/>
    <col min="13831" max="13831" width="5.5" style="2" bestFit="1" customWidth="1"/>
    <col min="13832" max="13832" width="7.125" style="2" bestFit="1" customWidth="1"/>
    <col min="13833" max="13833" width="3.5" style="2" bestFit="1" customWidth="1"/>
    <col min="13834" max="13834" width="6.875" style="2" customWidth="1"/>
    <col min="13835" max="13835" width="8.875" style="2" bestFit="1" customWidth="1"/>
    <col min="13836" max="13836" width="4.5" style="2" customWidth="1"/>
    <col min="13837" max="13837" width="8.875" style="2" customWidth="1"/>
    <col min="13838" max="13838" width="6.875" style="2" customWidth="1"/>
    <col min="13839" max="13839" width="8.875" style="2" bestFit="1" customWidth="1"/>
    <col min="13840" max="13840" width="8.875" style="2"/>
    <col min="13841" max="13841" width="12.625" style="2" bestFit="1" customWidth="1"/>
    <col min="13842" max="13842" width="15.125" style="2" customWidth="1"/>
    <col min="13843" max="13843" width="6.375" style="2" bestFit="1" customWidth="1"/>
    <col min="13844" max="13844" width="6.5" style="2" bestFit="1" customWidth="1"/>
    <col min="13845" max="13845" width="7.125" style="2" bestFit="1" customWidth="1"/>
    <col min="13846" max="13846" width="5.25" style="2" bestFit="1" customWidth="1"/>
    <col min="13847" max="13847" width="3.5" style="2" bestFit="1" customWidth="1"/>
    <col min="13848" max="13848" width="8.875" style="2" bestFit="1" customWidth="1"/>
    <col min="13849" max="13849" width="5.25" style="2" bestFit="1" customWidth="1"/>
    <col min="13850" max="13850" width="7.5" style="2" bestFit="1" customWidth="1"/>
    <col min="13851" max="13851" width="9.5" style="2" bestFit="1" customWidth="1"/>
    <col min="13852" max="13852" width="7.5" style="2" customWidth="1"/>
    <col min="13853" max="13853" width="5.25" style="2" bestFit="1" customWidth="1"/>
    <col min="13854" max="13854" width="4.5" style="2" customWidth="1"/>
    <col min="13855" max="13855" width="5.25" style="2" bestFit="1" customWidth="1"/>
    <col min="13856" max="13856" width="6.5" style="2" customWidth="1"/>
    <col min="13857" max="13858" width="8.5" style="2" bestFit="1" customWidth="1"/>
    <col min="13859" max="13859" width="46.625" style="2" bestFit="1" customWidth="1"/>
    <col min="13860" max="13860" width="8.5" style="2" bestFit="1" customWidth="1"/>
    <col min="13861" max="14077" width="8.875" style="2"/>
    <col min="14078" max="14078" width="3.5" style="2" bestFit="1" customWidth="1"/>
    <col min="14079" max="14079" width="7.125" style="2" bestFit="1" customWidth="1"/>
    <col min="14080" max="14080" width="7.375" style="2" bestFit="1" customWidth="1"/>
    <col min="14081" max="14082" width="5.25" style="2" bestFit="1" customWidth="1"/>
    <col min="14083" max="14083" width="7.25" style="2" customWidth="1"/>
    <col min="14084" max="14084" width="10.5" style="2" customWidth="1"/>
    <col min="14085" max="14085" width="7.375" style="2" bestFit="1" customWidth="1"/>
    <col min="14086" max="14086" width="5.25" style="2" bestFit="1" customWidth="1"/>
    <col min="14087" max="14087" width="5.5" style="2" bestFit="1" customWidth="1"/>
    <col min="14088" max="14088" width="7.125" style="2" bestFit="1" customWidth="1"/>
    <col min="14089" max="14089" width="3.5" style="2" bestFit="1" customWidth="1"/>
    <col min="14090" max="14090" width="6.875" style="2" customWidth="1"/>
    <col min="14091" max="14091" width="8.875" style="2" bestFit="1" customWidth="1"/>
    <col min="14092" max="14092" width="4.5" style="2" customWidth="1"/>
    <col min="14093" max="14093" width="8.875" style="2" customWidth="1"/>
    <col min="14094" max="14094" width="6.875" style="2" customWidth="1"/>
    <col min="14095" max="14095" width="8.875" style="2" bestFit="1" customWidth="1"/>
    <col min="14096" max="14096" width="8.875" style="2"/>
    <col min="14097" max="14097" width="12.625" style="2" bestFit="1" customWidth="1"/>
    <col min="14098" max="14098" width="15.125" style="2" customWidth="1"/>
    <col min="14099" max="14099" width="6.375" style="2" bestFit="1" customWidth="1"/>
    <col min="14100" max="14100" width="6.5" style="2" bestFit="1" customWidth="1"/>
    <col min="14101" max="14101" width="7.125" style="2" bestFit="1" customWidth="1"/>
    <col min="14102" max="14102" width="5.25" style="2" bestFit="1" customWidth="1"/>
    <col min="14103" max="14103" width="3.5" style="2" bestFit="1" customWidth="1"/>
    <col min="14104" max="14104" width="8.875" style="2" bestFit="1" customWidth="1"/>
    <col min="14105" max="14105" width="5.25" style="2" bestFit="1" customWidth="1"/>
    <col min="14106" max="14106" width="7.5" style="2" bestFit="1" customWidth="1"/>
    <col min="14107" max="14107" width="9.5" style="2" bestFit="1" customWidth="1"/>
    <col min="14108" max="14108" width="7.5" style="2" customWidth="1"/>
    <col min="14109" max="14109" width="5.25" style="2" bestFit="1" customWidth="1"/>
    <col min="14110" max="14110" width="4.5" style="2" customWidth="1"/>
    <col min="14111" max="14111" width="5.25" style="2" bestFit="1" customWidth="1"/>
    <col min="14112" max="14112" width="6.5" style="2" customWidth="1"/>
    <col min="14113" max="14114" width="8.5" style="2" bestFit="1" customWidth="1"/>
    <col min="14115" max="14115" width="46.625" style="2" bestFit="1" customWidth="1"/>
    <col min="14116" max="14116" width="8.5" style="2" bestFit="1" customWidth="1"/>
    <col min="14117" max="14333" width="8.875" style="2"/>
    <col min="14334" max="14334" width="3.5" style="2" bestFit="1" customWidth="1"/>
    <col min="14335" max="14335" width="7.125" style="2" bestFit="1" customWidth="1"/>
    <col min="14336" max="14336" width="7.375" style="2" bestFit="1" customWidth="1"/>
    <col min="14337" max="14338" width="5.25" style="2" bestFit="1" customWidth="1"/>
    <col min="14339" max="14339" width="7.25" style="2" customWidth="1"/>
    <col min="14340" max="14340" width="10.5" style="2" customWidth="1"/>
    <col min="14341" max="14341" width="7.375" style="2" bestFit="1" customWidth="1"/>
    <col min="14342" max="14342" width="5.25" style="2" bestFit="1" customWidth="1"/>
    <col min="14343" max="14343" width="5.5" style="2" bestFit="1" customWidth="1"/>
    <col min="14344" max="14344" width="7.125" style="2" bestFit="1" customWidth="1"/>
    <col min="14345" max="14345" width="3.5" style="2" bestFit="1" customWidth="1"/>
    <col min="14346" max="14346" width="6.875" style="2" customWidth="1"/>
    <col min="14347" max="14347" width="8.875" style="2" bestFit="1" customWidth="1"/>
    <col min="14348" max="14348" width="4.5" style="2" customWidth="1"/>
    <col min="14349" max="14349" width="8.875" style="2" customWidth="1"/>
    <col min="14350" max="14350" width="6.875" style="2" customWidth="1"/>
    <col min="14351" max="14351" width="8.875" style="2" bestFit="1" customWidth="1"/>
    <col min="14352" max="14352" width="8.875" style="2"/>
    <col min="14353" max="14353" width="12.625" style="2" bestFit="1" customWidth="1"/>
    <col min="14354" max="14354" width="15.125" style="2" customWidth="1"/>
    <col min="14355" max="14355" width="6.375" style="2" bestFit="1" customWidth="1"/>
    <col min="14356" max="14356" width="6.5" style="2" bestFit="1" customWidth="1"/>
    <col min="14357" max="14357" width="7.125" style="2" bestFit="1" customWidth="1"/>
    <col min="14358" max="14358" width="5.25" style="2" bestFit="1" customWidth="1"/>
    <col min="14359" max="14359" width="3.5" style="2" bestFit="1" customWidth="1"/>
    <col min="14360" max="14360" width="8.875" style="2" bestFit="1" customWidth="1"/>
    <col min="14361" max="14361" width="5.25" style="2" bestFit="1" customWidth="1"/>
    <col min="14362" max="14362" width="7.5" style="2" bestFit="1" customWidth="1"/>
    <col min="14363" max="14363" width="9.5" style="2" bestFit="1" customWidth="1"/>
    <col min="14364" max="14364" width="7.5" style="2" customWidth="1"/>
    <col min="14365" max="14365" width="5.25" style="2" bestFit="1" customWidth="1"/>
    <col min="14366" max="14366" width="4.5" style="2" customWidth="1"/>
    <col min="14367" max="14367" width="5.25" style="2" bestFit="1" customWidth="1"/>
    <col min="14368" max="14368" width="6.5" style="2" customWidth="1"/>
    <col min="14369" max="14370" width="8.5" style="2" bestFit="1" customWidth="1"/>
    <col min="14371" max="14371" width="46.625" style="2" bestFit="1" customWidth="1"/>
    <col min="14372" max="14372" width="8.5" style="2" bestFit="1" customWidth="1"/>
    <col min="14373" max="14589" width="8.875" style="2"/>
    <col min="14590" max="14590" width="3.5" style="2" bestFit="1" customWidth="1"/>
    <col min="14591" max="14591" width="7.125" style="2" bestFit="1" customWidth="1"/>
    <col min="14592" max="14592" width="7.375" style="2" bestFit="1" customWidth="1"/>
    <col min="14593" max="14594" width="5.25" style="2" bestFit="1" customWidth="1"/>
    <col min="14595" max="14595" width="7.25" style="2" customWidth="1"/>
    <col min="14596" max="14596" width="10.5" style="2" customWidth="1"/>
    <col min="14597" max="14597" width="7.375" style="2" bestFit="1" customWidth="1"/>
    <col min="14598" max="14598" width="5.25" style="2" bestFit="1" customWidth="1"/>
    <col min="14599" max="14599" width="5.5" style="2" bestFit="1" customWidth="1"/>
    <col min="14600" max="14600" width="7.125" style="2" bestFit="1" customWidth="1"/>
    <col min="14601" max="14601" width="3.5" style="2" bestFit="1" customWidth="1"/>
    <col min="14602" max="14602" width="6.875" style="2" customWidth="1"/>
    <col min="14603" max="14603" width="8.875" style="2" bestFit="1" customWidth="1"/>
    <col min="14604" max="14604" width="4.5" style="2" customWidth="1"/>
    <col min="14605" max="14605" width="8.875" style="2" customWidth="1"/>
    <col min="14606" max="14606" width="6.875" style="2" customWidth="1"/>
    <col min="14607" max="14607" width="8.875" style="2" bestFit="1" customWidth="1"/>
    <col min="14608" max="14608" width="8.875" style="2"/>
    <col min="14609" max="14609" width="12.625" style="2" bestFit="1" customWidth="1"/>
    <col min="14610" max="14610" width="15.125" style="2" customWidth="1"/>
    <col min="14611" max="14611" width="6.375" style="2" bestFit="1" customWidth="1"/>
    <col min="14612" max="14612" width="6.5" style="2" bestFit="1" customWidth="1"/>
    <col min="14613" max="14613" width="7.125" style="2" bestFit="1" customWidth="1"/>
    <col min="14614" max="14614" width="5.25" style="2" bestFit="1" customWidth="1"/>
    <col min="14615" max="14615" width="3.5" style="2" bestFit="1" customWidth="1"/>
    <col min="14616" max="14616" width="8.875" style="2" bestFit="1" customWidth="1"/>
    <col min="14617" max="14617" width="5.25" style="2" bestFit="1" customWidth="1"/>
    <col min="14618" max="14618" width="7.5" style="2" bestFit="1" customWidth="1"/>
    <col min="14619" max="14619" width="9.5" style="2" bestFit="1" customWidth="1"/>
    <col min="14620" max="14620" width="7.5" style="2" customWidth="1"/>
    <col min="14621" max="14621" width="5.25" style="2" bestFit="1" customWidth="1"/>
    <col min="14622" max="14622" width="4.5" style="2" customWidth="1"/>
    <col min="14623" max="14623" width="5.25" style="2" bestFit="1" customWidth="1"/>
    <col min="14624" max="14624" width="6.5" style="2" customWidth="1"/>
    <col min="14625" max="14626" width="8.5" style="2" bestFit="1" customWidth="1"/>
    <col min="14627" max="14627" width="46.625" style="2" bestFit="1" customWidth="1"/>
    <col min="14628" max="14628" width="8.5" style="2" bestFit="1" customWidth="1"/>
    <col min="14629" max="14845" width="8.875" style="2"/>
    <col min="14846" max="14846" width="3.5" style="2" bestFit="1" customWidth="1"/>
    <col min="14847" max="14847" width="7.125" style="2" bestFit="1" customWidth="1"/>
    <col min="14848" max="14848" width="7.375" style="2" bestFit="1" customWidth="1"/>
    <col min="14849" max="14850" width="5.25" style="2" bestFit="1" customWidth="1"/>
    <col min="14851" max="14851" width="7.25" style="2" customWidth="1"/>
    <col min="14852" max="14852" width="10.5" style="2" customWidth="1"/>
    <col min="14853" max="14853" width="7.375" style="2" bestFit="1" customWidth="1"/>
    <col min="14854" max="14854" width="5.25" style="2" bestFit="1" customWidth="1"/>
    <col min="14855" max="14855" width="5.5" style="2" bestFit="1" customWidth="1"/>
    <col min="14856" max="14856" width="7.125" style="2" bestFit="1" customWidth="1"/>
    <col min="14857" max="14857" width="3.5" style="2" bestFit="1" customWidth="1"/>
    <col min="14858" max="14858" width="6.875" style="2" customWidth="1"/>
    <col min="14859" max="14859" width="8.875" style="2" bestFit="1" customWidth="1"/>
    <col min="14860" max="14860" width="4.5" style="2" customWidth="1"/>
    <col min="14861" max="14861" width="8.875" style="2" customWidth="1"/>
    <col min="14862" max="14862" width="6.875" style="2" customWidth="1"/>
    <col min="14863" max="14863" width="8.875" style="2" bestFit="1" customWidth="1"/>
    <col min="14864" max="14864" width="8.875" style="2"/>
    <col min="14865" max="14865" width="12.625" style="2" bestFit="1" customWidth="1"/>
    <col min="14866" max="14866" width="15.125" style="2" customWidth="1"/>
    <col min="14867" max="14867" width="6.375" style="2" bestFit="1" customWidth="1"/>
    <col min="14868" max="14868" width="6.5" style="2" bestFit="1" customWidth="1"/>
    <col min="14869" max="14869" width="7.125" style="2" bestFit="1" customWidth="1"/>
    <col min="14870" max="14870" width="5.25" style="2" bestFit="1" customWidth="1"/>
    <col min="14871" max="14871" width="3.5" style="2" bestFit="1" customWidth="1"/>
    <col min="14872" max="14872" width="8.875" style="2" bestFit="1" customWidth="1"/>
    <col min="14873" max="14873" width="5.25" style="2" bestFit="1" customWidth="1"/>
    <col min="14874" max="14874" width="7.5" style="2" bestFit="1" customWidth="1"/>
    <col min="14875" max="14875" width="9.5" style="2" bestFit="1" customWidth="1"/>
    <col min="14876" max="14876" width="7.5" style="2" customWidth="1"/>
    <col min="14877" max="14877" width="5.25" style="2" bestFit="1" customWidth="1"/>
    <col min="14878" max="14878" width="4.5" style="2" customWidth="1"/>
    <col min="14879" max="14879" width="5.25" style="2" bestFit="1" customWidth="1"/>
    <col min="14880" max="14880" width="6.5" style="2" customWidth="1"/>
    <col min="14881" max="14882" width="8.5" style="2" bestFit="1" customWidth="1"/>
    <col min="14883" max="14883" width="46.625" style="2" bestFit="1" customWidth="1"/>
    <col min="14884" max="14884" width="8.5" style="2" bestFit="1" customWidth="1"/>
    <col min="14885" max="15101" width="8.875" style="2"/>
    <col min="15102" max="15102" width="3.5" style="2" bestFit="1" customWidth="1"/>
    <col min="15103" max="15103" width="7.125" style="2" bestFit="1" customWidth="1"/>
    <col min="15104" max="15104" width="7.375" style="2" bestFit="1" customWidth="1"/>
    <col min="15105" max="15106" width="5.25" style="2" bestFit="1" customWidth="1"/>
    <col min="15107" max="15107" width="7.25" style="2" customWidth="1"/>
    <col min="15108" max="15108" width="10.5" style="2" customWidth="1"/>
    <col min="15109" max="15109" width="7.375" style="2" bestFit="1" customWidth="1"/>
    <col min="15110" max="15110" width="5.25" style="2" bestFit="1" customWidth="1"/>
    <col min="15111" max="15111" width="5.5" style="2" bestFit="1" customWidth="1"/>
    <col min="15112" max="15112" width="7.125" style="2" bestFit="1" customWidth="1"/>
    <col min="15113" max="15113" width="3.5" style="2" bestFit="1" customWidth="1"/>
    <col min="15114" max="15114" width="6.875" style="2" customWidth="1"/>
    <col min="15115" max="15115" width="8.875" style="2" bestFit="1" customWidth="1"/>
    <col min="15116" max="15116" width="4.5" style="2" customWidth="1"/>
    <col min="15117" max="15117" width="8.875" style="2" customWidth="1"/>
    <col min="15118" max="15118" width="6.875" style="2" customWidth="1"/>
    <col min="15119" max="15119" width="8.875" style="2" bestFit="1" customWidth="1"/>
    <col min="15120" max="15120" width="8.875" style="2"/>
    <col min="15121" max="15121" width="12.625" style="2" bestFit="1" customWidth="1"/>
    <col min="15122" max="15122" width="15.125" style="2" customWidth="1"/>
    <col min="15123" max="15123" width="6.375" style="2" bestFit="1" customWidth="1"/>
    <col min="15124" max="15124" width="6.5" style="2" bestFit="1" customWidth="1"/>
    <col min="15125" max="15125" width="7.125" style="2" bestFit="1" customWidth="1"/>
    <col min="15126" max="15126" width="5.25" style="2" bestFit="1" customWidth="1"/>
    <col min="15127" max="15127" width="3.5" style="2" bestFit="1" customWidth="1"/>
    <col min="15128" max="15128" width="8.875" style="2" bestFit="1" customWidth="1"/>
    <col min="15129" max="15129" width="5.25" style="2" bestFit="1" customWidth="1"/>
    <col min="15130" max="15130" width="7.5" style="2" bestFit="1" customWidth="1"/>
    <col min="15131" max="15131" width="9.5" style="2" bestFit="1" customWidth="1"/>
    <col min="15132" max="15132" width="7.5" style="2" customWidth="1"/>
    <col min="15133" max="15133" width="5.25" style="2" bestFit="1" customWidth="1"/>
    <col min="15134" max="15134" width="4.5" style="2" customWidth="1"/>
    <col min="15135" max="15135" width="5.25" style="2" bestFit="1" customWidth="1"/>
    <col min="15136" max="15136" width="6.5" style="2" customWidth="1"/>
    <col min="15137" max="15138" width="8.5" style="2" bestFit="1" customWidth="1"/>
    <col min="15139" max="15139" width="46.625" style="2" bestFit="1" customWidth="1"/>
    <col min="15140" max="15140" width="8.5" style="2" bestFit="1" customWidth="1"/>
    <col min="15141" max="15357" width="8.875" style="2"/>
    <col min="15358" max="15358" width="3.5" style="2" bestFit="1" customWidth="1"/>
    <col min="15359" max="15359" width="7.125" style="2" bestFit="1" customWidth="1"/>
    <col min="15360" max="15360" width="7.375" style="2" bestFit="1" customWidth="1"/>
    <col min="15361" max="15362" width="5.25" style="2" bestFit="1" customWidth="1"/>
    <col min="15363" max="15363" width="7.25" style="2" customWidth="1"/>
    <col min="15364" max="15364" width="10.5" style="2" customWidth="1"/>
    <col min="15365" max="15365" width="7.375" style="2" bestFit="1" customWidth="1"/>
    <col min="15366" max="15366" width="5.25" style="2" bestFit="1" customWidth="1"/>
    <col min="15367" max="15367" width="5.5" style="2" bestFit="1" customWidth="1"/>
    <col min="15368" max="15368" width="7.125" style="2" bestFit="1" customWidth="1"/>
    <col min="15369" max="15369" width="3.5" style="2" bestFit="1" customWidth="1"/>
    <col min="15370" max="15370" width="6.875" style="2" customWidth="1"/>
    <col min="15371" max="15371" width="8.875" style="2" bestFit="1" customWidth="1"/>
    <col min="15372" max="15372" width="4.5" style="2" customWidth="1"/>
    <col min="15373" max="15373" width="8.875" style="2" customWidth="1"/>
    <col min="15374" max="15374" width="6.875" style="2" customWidth="1"/>
    <col min="15375" max="15375" width="8.875" style="2" bestFit="1" customWidth="1"/>
    <col min="15376" max="15376" width="8.875" style="2"/>
    <col min="15377" max="15377" width="12.625" style="2" bestFit="1" customWidth="1"/>
    <col min="15378" max="15378" width="15.125" style="2" customWidth="1"/>
    <col min="15379" max="15379" width="6.375" style="2" bestFit="1" customWidth="1"/>
    <col min="15380" max="15380" width="6.5" style="2" bestFit="1" customWidth="1"/>
    <col min="15381" max="15381" width="7.125" style="2" bestFit="1" customWidth="1"/>
    <col min="15382" max="15382" width="5.25" style="2" bestFit="1" customWidth="1"/>
    <col min="15383" max="15383" width="3.5" style="2" bestFit="1" customWidth="1"/>
    <col min="15384" max="15384" width="8.875" style="2" bestFit="1" customWidth="1"/>
    <col min="15385" max="15385" width="5.25" style="2" bestFit="1" customWidth="1"/>
    <col min="15386" max="15386" width="7.5" style="2" bestFit="1" customWidth="1"/>
    <col min="15387" max="15387" width="9.5" style="2" bestFit="1" customWidth="1"/>
    <col min="15388" max="15388" width="7.5" style="2" customWidth="1"/>
    <col min="15389" max="15389" width="5.25" style="2" bestFit="1" customWidth="1"/>
    <col min="15390" max="15390" width="4.5" style="2" customWidth="1"/>
    <col min="15391" max="15391" width="5.25" style="2" bestFit="1" customWidth="1"/>
    <col min="15392" max="15392" width="6.5" style="2" customWidth="1"/>
    <col min="15393" max="15394" width="8.5" style="2" bestFit="1" customWidth="1"/>
    <col min="15395" max="15395" width="46.625" style="2" bestFit="1" customWidth="1"/>
    <col min="15396" max="15396" width="8.5" style="2" bestFit="1" customWidth="1"/>
    <col min="15397" max="15613" width="8.875" style="2"/>
    <col min="15614" max="15614" width="3.5" style="2" bestFit="1" customWidth="1"/>
    <col min="15615" max="15615" width="7.125" style="2" bestFit="1" customWidth="1"/>
    <col min="15616" max="15616" width="7.375" style="2" bestFit="1" customWidth="1"/>
    <col min="15617" max="15618" width="5.25" style="2" bestFit="1" customWidth="1"/>
    <col min="15619" max="15619" width="7.25" style="2" customWidth="1"/>
    <col min="15620" max="15620" width="10.5" style="2" customWidth="1"/>
    <col min="15621" max="15621" width="7.375" style="2" bestFit="1" customWidth="1"/>
    <col min="15622" max="15622" width="5.25" style="2" bestFit="1" customWidth="1"/>
    <col min="15623" max="15623" width="5.5" style="2" bestFit="1" customWidth="1"/>
    <col min="15624" max="15624" width="7.125" style="2" bestFit="1" customWidth="1"/>
    <col min="15625" max="15625" width="3.5" style="2" bestFit="1" customWidth="1"/>
    <col min="15626" max="15626" width="6.875" style="2" customWidth="1"/>
    <col min="15627" max="15627" width="8.875" style="2" bestFit="1" customWidth="1"/>
    <col min="15628" max="15628" width="4.5" style="2" customWidth="1"/>
    <col min="15629" max="15629" width="8.875" style="2" customWidth="1"/>
    <col min="15630" max="15630" width="6.875" style="2" customWidth="1"/>
    <col min="15631" max="15631" width="8.875" style="2" bestFit="1" customWidth="1"/>
    <col min="15632" max="15632" width="8.875" style="2"/>
    <col min="15633" max="15633" width="12.625" style="2" bestFit="1" customWidth="1"/>
    <col min="15634" max="15634" width="15.125" style="2" customWidth="1"/>
    <col min="15635" max="15635" width="6.375" style="2" bestFit="1" customWidth="1"/>
    <col min="15636" max="15636" width="6.5" style="2" bestFit="1" customWidth="1"/>
    <col min="15637" max="15637" width="7.125" style="2" bestFit="1" customWidth="1"/>
    <col min="15638" max="15638" width="5.25" style="2" bestFit="1" customWidth="1"/>
    <col min="15639" max="15639" width="3.5" style="2" bestFit="1" customWidth="1"/>
    <col min="15640" max="15640" width="8.875" style="2" bestFit="1" customWidth="1"/>
    <col min="15641" max="15641" width="5.25" style="2" bestFit="1" customWidth="1"/>
    <col min="15642" max="15642" width="7.5" style="2" bestFit="1" customWidth="1"/>
    <col min="15643" max="15643" width="9.5" style="2" bestFit="1" customWidth="1"/>
    <col min="15644" max="15644" width="7.5" style="2" customWidth="1"/>
    <col min="15645" max="15645" width="5.25" style="2" bestFit="1" customWidth="1"/>
    <col min="15646" max="15646" width="4.5" style="2" customWidth="1"/>
    <col min="15647" max="15647" width="5.25" style="2" bestFit="1" customWidth="1"/>
    <col min="15648" max="15648" width="6.5" style="2" customWidth="1"/>
    <col min="15649" max="15650" width="8.5" style="2" bestFit="1" customWidth="1"/>
    <col min="15651" max="15651" width="46.625" style="2" bestFit="1" customWidth="1"/>
    <col min="15652" max="15652" width="8.5" style="2" bestFit="1" customWidth="1"/>
    <col min="15653" max="15869" width="8.875" style="2"/>
    <col min="15870" max="15870" width="3.5" style="2" bestFit="1" customWidth="1"/>
    <col min="15871" max="15871" width="7.125" style="2" bestFit="1" customWidth="1"/>
    <col min="15872" max="15872" width="7.375" style="2" bestFit="1" customWidth="1"/>
    <col min="15873" max="15874" width="5.25" style="2" bestFit="1" customWidth="1"/>
    <col min="15875" max="15875" width="7.25" style="2" customWidth="1"/>
    <col min="15876" max="15876" width="10.5" style="2" customWidth="1"/>
    <col min="15877" max="15877" width="7.375" style="2" bestFit="1" customWidth="1"/>
    <col min="15878" max="15878" width="5.25" style="2" bestFit="1" customWidth="1"/>
    <col min="15879" max="15879" width="5.5" style="2" bestFit="1" customWidth="1"/>
    <col min="15880" max="15880" width="7.125" style="2" bestFit="1" customWidth="1"/>
    <col min="15881" max="15881" width="3.5" style="2" bestFit="1" customWidth="1"/>
    <col min="15882" max="15882" width="6.875" style="2" customWidth="1"/>
    <col min="15883" max="15883" width="8.875" style="2" bestFit="1" customWidth="1"/>
    <col min="15884" max="15884" width="4.5" style="2" customWidth="1"/>
    <col min="15885" max="15885" width="8.875" style="2" customWidth="1"/>
    <col min="15886" max="15886" width="6.875" style="2" customWidth="1"/>
    <col min="15887" max="15887" width="8.875" style="2" bestFit="1" customWidth="1"/>
    <col min="15888" max="15888" width="8.875" style="2"/>
    <col min="15889" max="15889" width="12.625" style="2" bestFit="1" customWidth="1"/>
    <col min="15890" max="15890" width="15.125" style="2" customWidth="1"/>
    <col min="15891" max="15891" width="6.375" style="2" bestFit="1" customWidth="1"/>
    <col min="15892" max="15892" width="6.5" style="2" bestFit="1" customWidth="1"/>
    <col min="15893" max="15893" width="7.125" style="2" bestFit="1" customWidth="1"/>
    <col min="15894" max="15894" width="5.25" style="2" bestFit="1" customWidth="1"/>
    <col min="15895" max="15895" width="3.5" style="2" bestFit="1" customWidth="1"/>
    <col min="15896" max="15896" width="8.875" style="2" bestFit="1" customWidth="1"/>
    <col min="15897" max="15897" width="5.25" style="2" bestFit="1" customWidth="1"/>
    <col min="15898" max="15898" width="7.5" style="2" bestFit="1" customWidth="1"/>
    <col min="15899" max="15899" width="9.5" style="2" bestFit="1" customWidth="1"/>
    <col min="15900" max="15900" width="7.5" style="2" customWidth="1"/>
    <col min="15901" max="15901" width="5.25" style="2" bestFit="1" customWidth="1"/>
    <col min="15902" max="15902" width="4.5" style="2" customWidth="1"/>
    <col min="15903" max="15903" width="5.25" style="2" bestFit="1" customWidth="1"/>
    <col min="15904" max="15904" width="6.5" style="2" customWidth="1"/>
    <col min="15905" max="15906" width="8.5" style="2" bestFit="1" customWidth="1"/>
    <col min="15907" max="15907" width="46.625" style="2" bestFit="1" customWidth="1"/>
    <col min="15908" max="15908" width="8.5" style="2" bestFit="1" customWidth="1"/>
    <col min="15909" max="16125" width="8.875" style="2"/>
    <col min="16126" max="16126" width="3.5" style="2" bestFit="1" customWidth="1"/>
    <col min="16127" max="16127" width="7.125" style="2" bestFit="1" customWidth="1"/>
    <col min="16128" max="16128" width="7.375" style="2" bestFit="1" customWidth="1"/>
    <col min="16129" max="16130" width="5.25" style="2" bestFit="1" customWidth="1"/>
    <col min="16131" max="16131" width="7.25" style="2" customWidth="1"/>
    <col min="16132" max="16132" width="10.5" style="2" customWidth="1"/>
    <col min="16133" max="16133" width="7.375" style="2" bestFit="1" customWidth="1"/>
    <col min="16134" max="16134" width="5.25" style="2" bestFit="1" customWidth="1"/>
    <col min="16135" max="16135" width="5.5" style="2" bestFit="1" customWidth="1"/>
    <col min="16136" max="16136" width="7.125" style="2" bestFit="1" customWidth="1"/>
    <col min="16137" max="16137" width="3.5" style="2" bestFit="1" customWidth="1"/>
    <col min="16138" max="16138" width="6.875" style="2" customWidth="1"/>
    <col min="16139" max="16139" width="8.875" style="2" bestFit="1" customWidth="1"/>
    <col min="16140" max="16140" width="4.5" style="2" customWidth="1"/>
    <col min="16141" max="16141" width="8.875" style="2" customWidth="1"/>
    <col min="16142" max="16142" width="6.875" style="2" customWidth="1"/>
    <col min="16143" max="16143" width="8.875" style="2" bestFit="1" customWidth="1"/>
    <col min="16144" max="16144" width="8.875" style="2"/>
    <col min="16145" max="16145" width="12.625" style="2" bestFit="1" customWidth="1"/>
    <col min="16146" max="16146" width="15.125" style="2" customWidth="1"/>
    <col min="16147" max="16147" width="6.375" style="2" bestFit="1" customWidth="1"/>
    <col min="16148" max="16148" width="6.5" style="2" bestFit="1" customWidth="1"/>
    <col min="16149" max="16149" width="7.125" style="2" bestFit="1" customWidth="1"/>
    <col min="16150" max="16150" width="5.25" style="2" bestFit="1" customWidth="1"/>
    <col min="16151" max="16151" width="3.5" style="2" bestFit="1" customWidth="1"/>
    <col min="16152" max="16152" width="8.875" style="2" bestFit="1" customWidth="1"/>
    <col min="16153" max="16153" width="5.25" style="2" bestFit="1" customWidth="1"/>
    <col min="16154" max="16154" width="7.5" style="2" bestFit="1" customWidth="1"/>
    <col min="16155" max="16155" width="9.5" style="2" bestFit="1" customWidth="1"/>
    <col min="16156" max="16156" width="7.5" style="2" customWidth="1"/>
    <col min="16157" max="16157" width="5.25" style="2" bestFit="1" customWidth="1"/>
    <col min="16158" max="16158" width="4.5" style="2" customWidth="1"/>
    <col min="16159" max="16159" width="5.25" style="2" bestFit="1" customWidth="1"/>
    <col min="16160" max="16160" width="6.5" style="2" customWidth="1"/>
    <col min="16161" max="16162" width="8.5" style="2" bestFit="1" customWidth="1"/>
    <col min="16163" max="16163" width="46.625" style="2" bestFit="1" customWidth="1"/>
    <col min="16164" max="16164" width="8.5" style="2" bestFit="1" customWidth="1"/>
    <col min="16165" max="16381" width="8.875" style="2"/>
    <col min="16382" max="16384" width="8.875" style="2" customWidth="1"/>
  </cols>
  <sheetData>
    <row r="1" spans="1:35" ht="22.5" x14ac:dyDescent="0.2">
      <c r="A1" s="492" t="s">
        <v>325</v>
      </c>
      <c r="B1" s="493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1"/>
    </row>
    <row r="2" spans="1:35" s="46" customFormat="1" ht="15.6" customHeight="1" x14ac:dyDescent="0.2">
      <c r="A2" s="494" t="s">
        <v>0</v>
      </c>
      <c r="B2" s="496" t="s">
        <v>1</v>
      </c>
      <c r="C2" s="498" t="s">
        <v>2</v>
      </c>
      <c r="D2" s="499"/>
      <c r="E2" s="500"/>
      <c r="F2" s="501" t="s">
        <v>313</v>
      </c>
      <c r="G2" s="498" t="s">
        <v>4</v>
      </c>
      <c r="H2" s="499"/>
      <c r="I2" s="499"/>
      <c r="J2" s="499"/>
      <c r="K2" s="499"/>
      <c r="L2" s="500"/>
      <c r="M2" s="503" t="s">
        <v>313</v>
      </c>
      <c r="N2" s="496"/>
      <c r="O2" s="496"/>
      <c r="P2" s="496"/>
      <c r="Q2" s="505" t="s">
        <v>5</v>
      </c>
      <c r="R2" s="505"/>
      <c r="S2" s="505"/>
      <c r="T2" s="505"/>
      <c r="U2" s="505"/>
      <c r="V2" s="506" t="s">
        <v>317</v>
      </c>
      <c r="W2" s="505" t="s">
        <v>42</v>
      </c>
      <c r="X2" s="505"/>
      <c r="Y2" s="505"/>
      <c r="Z2" s="501" t="s">
        <v>318</v>
      </c>
      <c r="AA2" s="512" t="s">
        <v>319</v>
      </c>
      <c r="AB2" s="306"/>
      <c r="AC2" s="496" t="s">
        <v>7</v>
      </c>
      <c r="AD2" s="496"/>
      <c r="AE2" s="496"/>
      <c r="AF2" s="510" t="s">
        <v>3</v>
      </c>
      <c r="AG2" s="508" t="s">
        <v>8</v>
      </c>
      <c r="AH2" s="508" t="s">
        <v>9</v>
      </c>
    </row>
    <row r="3" spans="1:35" s="47" customFormat="1" ht="51.6" customHeight="1" x14ac:dyDescent="0.2">
      <c r="A3" s="495"/>
      <c r="B3" s="497"/>
      <c r="C3" s="71" t="s">
        <v>10</v>
      </c>
      <c r="D3" s="71" t="s">
        <v>11</v>
      </c>
      <c r="E3" s="72" t="s">
        <v>43</v>
      </c>
      <c r="F3" s="502"/>
      <c r="G3" s="73" t="s">
        <v>13</v>
      </c>
      <c r="H3" s="71" t="s">
        <v>14</v>
      </c>
      <c r="I3" s="71" t="s">
        <v>15</v>
      </c>
      <c r="J3" s="74" t="s">
        <v>12</v>
      </c>
      <c r="K3" s="74" t="s">
        <v>16</v>
      </c>
      <c r="L3" s="72" t="s">
        <v>17</v>
      </c>
      <c r="M3" s="504"/>
      <c r="N3" s="76" t="s">
        <v>314</v>
      </c>
      <c r="O3" s="77" t="s">
        <v>316</v>
      </c>
      <c r="P3" s="78" t="s">
        <v>315</v>
      </c>
      <c r="Q3" s="48" t="s">
        <v>18</v>
      </c>
      <c r="R3" s="48" t="s">
        <v>19</v>
      </c>
      <c r="S3" s="49" t="s">
        <v>20</v>
      </c>
      <c r="T3" s="48" t="s">
        <v>21</v>
      </c>
      <c r="U3" s="48" t="s">
        <v>17</v>
      </c>
      <c r="V3" s="507"/>
      <c r="W3" s="74" t="s">
        <v>45</v>
      </c>
      <c r="X3" s="74" t="s">
        <v>46</v>
      </c>
      <c r="Y3" s="74" t="s">
        <v>12</v>
      </c>
      <c r="Z3" s="502"/>
      <c r="AA3" s="513"/>
      <c r="AB3" s="307" t="s">
        <v>320</v>
      </c>
      <c r="AC3" s="75" t="s">
        <v>22</v>
      </c>
      <c r="AD3" s="79" t="s">
        <v>23</v>
      </c>
      <c r="AE3" s="74" t="s">
        <v>12</v>
      </c>
      <c r="AF3" s="511"/>
      <c r="AG3" s="509"/>
      <c r="AH3" s="509"/>
    </row>
    <row r="4" spans="1:35" s="29" customFormat="1" ht="24" x14ac:dyDescent="0.2">
      <c r="A4" s="67">
        <v>1</v>
      </c>
      <c r="B4" s="68" t="s">
        <v>47</v>
      </c>
      <c r="C4" s="36" t="s">
        <v>48</v>
      </c>
      <c r="D4" s="36">
        <f>2019-MID(C4,MIN(FIND({0,1,2,3,4,5,6,7,8,9},C4&amp;"0123456789")),2*LEN(C4)-LENB(C4))</f>
        <v>12</v>
      </c>
      <c r="E4" s="68">
        <f>D4*3</f>
        <v>36</v>
      </c>
      <c r="F4" s="54">
        <f>E4*10/E10</f>
        <v>8.5714285714285712</v>
      </c>
      <c r="G4" s="28" t="s">
        <v>24</v>
      </c>
      <c r="H4" s="64">
        <v>2006</v>
      </c>
      <c r="I4" s="64">
        <f>2019-MID(H4,MIN(FIND({0,1,2,3,4,5,6,7,8,9},H4&amp;"0123456789")),2*LEN(H4)-LENB(H4))+1</f>
        <v>14</v>
      </c>
      <c r="J4" s="68">
        <f>I4*4+I5*2</f>
        <v>82</v>
      </c>
      <c r="K4" s="68"/>
      <c r="L4" s="68"/>
      <c r="M4" s="70">
        <f>(J4+L4)/M10*10</f>
        <v>10</v>
      </c>
      <c r="N4" s="66">
        <v>25</v>
      </c>
      <c r="O4" s="57">
        <v>99</v>
      </c>
      <c r="P4" s="54">
        <f>O4/O10*10</f>
        <v>10</v>
      </c>
      <c r="Q4" s="63" t="s">
        <v>25</v>
      </c>
      <c r="R4" s="35" t="s">
        <v>51</v>
      </c>
      <c r="S4" s="36" t="s">
        <v>52</v>
      </c>
      <c r="T4" s="69">
        <v>8.75</v>
      </c>
      <c r="U4" s="68">
        <v>17</v>
      </c>
      <c r="V4" s="88">
        <f>U4/V10*5</f>
        <v>5</v>
      </c>
      <c r="W4" s="68">
        <v>50</v>
      </c>
      <c r="X4" s="68">
        <v>50</v>
      </c>
      <c r="Y4" s="68">
        <f>W4+X4</f>
        <v>100</v>
      </c>
      <c r="Z4" s="55">
        <f>Y4*20/Y10</f>
        <v>20</v>
      </c>
      <c r="AA4" s="491">
        <v>50</v>
      </c>
      <c r="AB4" s="308">
        <f>AA4/AA10*15</f>
        <v>15</v>
      </c>
      <c r="AC4" s="29" t="s">
        <v>62</v>
      </c>
      <c r="AD4" s="86">
        <v>1</v>
      </c>
      <c r="AE4" s="84">
        <v>9</v>
      </c>
      <c r="AF4" s="89">
        <f>AE4*5/AE10</f>
        <v>5</v>
      </c>
      <c r="AG4" s="54">
        <f>AF4+AB4+Z4+V4+P4+N4+M4+F4</f>
        <v>98.571428571428569</v>
      </c>
      <c r="AH4" s="54">
        <f>AG4*0.65</f>
        <v>64.071428571428569</v>
      </c>
    </row>
    <row r="5" spans="1:35" s="29" customFormat="1" ht="14.25" customHeight="1" x14ac:dyDescent="0.2">
      <c r="A5" s="37"/>
      <c r="B5" s="65"/>
      <c r="C5" s="26"/>
      <c r="D5" s="26"/>
      <c r="E5" s="65"/>
      <c r="F5" s="38"/>
      <c r="G5" s="65" t="s">
        <v>26</v>
      </c>
      <c r="H5" s="26" t="s">
        <v>49</v>
      </c>
      <c r="I5" s="26">
        <f>MID(H4,MIN(FIND({0,1,2,3,4,5,6,7,8,9},H4&amp;"0123456789")),2*LEN(H4)-LENB(H4))-MID(H5,MIN(FIND({0,1,2,3,4,5,6,7,8,9},H5&amp;"0123456789")),2*LEN(H5)-LENB(H5))-1</f>
        <v>13</v>
      </c>
      <c r="J5" s="65"/>
      <c r="K5" s="65"/>
      <c r="L5" s="65"/>
      <c r="M5" s="39"/>
      <c r="N5" s="40"/>
      <c r="O5" s="41"/>
      <c r="P5" s="38"/>
      <c r="Q5" s="63" t="s">
        <v>53</v>
      </c>
      <c r="R5" s="35" t="s">
        <v>54</v>
      </c>
      <c r="S5" s="62">
        <v>1</v>
      </c>
      <c r="T5" s="34">
        <v>1.5</v>
      </c>
      <c r="U5" s="65"/>
      <c r="V5" s="39"/>
      <c r="W5" s="65"/>
      <c r="X5" s="65"/>
      <c r="Y5" s="65"/>
      <c r="Z5" s="39"/>
      <c r="AA5" s="39"/>
      <c r="AB5" s="39"/>
      <c r="AC5" s="59" t="s">
        <v>60</v>
      </c>
      <c r="AD5" s="87">
        <v>1</v>
      </c>
      <c r="AE5" s="27"/>
      <c r="AF5" s="41"/>
      <c r="AG5" s="38"/>
      <c r="AH5" s="38"/>
    </row>
    <row r="6" spans="1:35" s="29" customFormat="1" ht="14.25" customHeight="1" x14ac:dyDescent="0.2">
      <c r="A6" s="37"/>
      <c r="B6" s="65"/>
      <c r="C6" s="26"/>
      <c r="D6" s="26"/>
      <c r="E6" s="65"/>
      <c r="F6" s="38"/>
      <c r="G6" s="65"/>
      <c r="H6" s="26"/>
      <c r="I6" s="26"/>
      <c r="J6" s="65"/>
      <c r="K6" s="65"/>
      <c r="L6" s="65"/>
      <c r="M6" s="39"/>
      <c r="N6" s="40"/>
      <c r="O6" s="41"/>
      <c r="P6" s="38"/>
      <c r="Q6" s="82" t="s">
        <v>55</v>
      </c>
      <c r="R6" s="56" t="s">
        <v>56</v>
      </c>
      <c r="S6" s="83" t="s">
        <v>58</v>
      </c>
      <c r="T6" s="34">
        <v>2.25</v>
      </c>
      <c r="U6" s="65"/>
      <c r="V6" s="39"/>
      <c r="W6" s="65"/>
      <c r="X6" s="65"/>
      <c r="Y6" s="65"/>
      <c r="Z6" s="39"/>
      <c r="AA6" s="39"/>
      <c r="AB6" s="39"/>
      <c r="AC6" s="13" t="s">
        <v>61</v>
      </c>
      <c r="AD6" s="87" t="s">
        <v>63</v>
      </c>
      <c r="AE6" s="27"/>
      <c r="AF6" s="41"/>
      <c r="AG6" s="38"/>
      <c r="AH6" s="38"/>
    </row>
    <row r="7" spans="1:35" s="29" customFormat="1" ht="12" x14ac:dyDescent="0.2">
      <c r="A7" s="60"/>
      <c r="B7" s="30"/>
      <c r="C7" s="62"/>
      <c r="D7" s="62"/>
      <c r="E7" s="30"/>
      <c r="F7" s="32"/>
      <c r="G7" s="30"/>
      <c r="H7" s="62"/>
      <c r="I7" s="62"/>
      <c r="J7" s="30"/>
      <c r="K7" s="30"/>
      <c r="L7" s="30"/>
      <c r="M7" s="31"/>
      <c r="N7" s="42"/>
      <c r="O7" s="33"/>
      <c r="P7" s="32"/>
      <c r="Q7" s="61" t="s">
        <v>57</v>
      </c>
      <c r="R7" s="61" t="s">
        <v>56</v>
      </c>
      <c r="S7" s="62" t="s">
        <v>41</v>
      </c>
      <c r="T7" s="30">
        <v>4.5</v>
      </c>
      <c r="U7" s="30"/>
      <c r="V7" s="30"/>
      <c r="W7" s="30"/>
      <c r="X7" s="30"/>
      <c r="Y7" s="30"/>
      <c r="Z7" s="30"/>
      <c r="AA7" s="30"/>
      <c r="AB7" s="30"/>
      <c r="AC7" s="43"/>
      <c r="AD7" s="85"/>
      <c r="AE7" s="30"/>
      <c r="AF7" s="33"/>
      <c r="AG7" s="32"/>
      <c r="AH7" s="32"/>
    </row>
    <row r="8" spans="1:35" s="29" customFormat="1" ht="15" customHeight="1" x14ac:dyDescent="0.2">
      <c r="A8" s="81">
        <v>2</v>
      </c>
      <c r="B8" s="68" t="s">
        <v>308</v>
      </c>
      <c r="C8" s="68" t="s">
        <v>302</v>
      </c>
      <c r="D8" s="304">
        <f>2019-MID(C8,MIN(FIND({0,1,2,3,4,5,6,7,8,9},C8&amp;"0123456789")),2*LEN(C8)-LENB(C8))</f>
        <v>14</v>
      </c>
      <c r="E8" s="68">
        <f>D8*3</f>
        <v>42</v>
      </c>
      <c r="F8" s="54">
        <f>E8/E10*10</f>
        <v>10</v>
      </c>
      <c r="G8" s="28" t="s">
        <v>28</v>
      </c>
      <c r="H8" s="64" t="s">
        <v>309</v>
      </c>
      <c r="I8" s="64">
        <f>2019-MID(H8,MIN(FIND({0,1,2,3,4,5,6,7,8,9},H8&amp;"0123456789")),2*LEN(H8)-LENB(H8))+1</f>
        <v>17</v>
      </c>
      <c r="J8" s="68">
        <f>I8*3+I9*2</f>
        <v>71</v>
      </c>
      <c r="K8" s="68"/>
      <c r="L8" s="68"/>
      <c r="M8" s="55">
        <f>(J8+L8)/M10*10</f>
        <v>8.6585365853658534</v>
      </c>
      <c r="N8" s="309">
        <v>22.5</v>
      </c>
      <c r="O8" s="57">
        <v>98</v>
      </c>
      <c r="P8" s="54">
        <f>O8*10/O10</f>
        <v>9.8989898989898997</v>
      </c>
      <c r="Q8" s="63"/>
      <c r="R8" s="63"/>
      <c r="S8" s="28"/>
      <c r="T8" s="68"/>
      <c r="U8" s="302"/>
      <c r="V8" s="55">
        <f>(T8+U8)/V10*5</f>
        <v>0</v>
      </c>
      <c r="W8" s="68">
        <v>50</v>
      </c>
      <c r="X8" s="68">
        <v>50</v>
      </c>
      <c r="Y8" s="68">
        <f>W8+X8</f>
        <v>100</v>
      </c>
      <c r="Z8" s="55">
        <f>Y8*20/Y10</f>
        <v>20</v>
      </c>
      <c r="AA8" s="480">
        <v>23</v>
      </c>
      <c r="AB8" s="58">
        <f>AA8/AA10*15</f>
        <v>6.9</v>
      </c>
      <c r="AC8" s="63" t="s">
        <v>311</v>
      </c>
      <c r="AD8" s="63" t="s">
        <v>312</v>
      </c>
      <c r="AE8" s="81">
        <v>2</v>
      </c>
      <c r="AF8" s="55">
        <f>AE8*5/AE10</f>
        <v>1.1111111111111112</v>
      </c>
      <c r="AG8" s="54">
        <f>AF8+AB8+Z8+V8+P8+N8+M8+F8</f>
        <v>79.068637595466868</v>
      </c>
      <c r="AH8" s="54">
        <f>AG8*0.65</f>
        <v>51.394614437053463</v>
      </c>
    </row>
    <row r="9" spans="1:35" s="29" customFormat="1" ht="15" customHeight="1" x14ac:dyDescent="0.2">
      <c r="A9" s="80"/>
      <c r="B9" s="30"/>
      <c r="C9" s="30"/>
      <c r="D9" s="305"/>
      <c r="E9" s="30"/>
      <c r="F9" s="32"/>
      <c r="G9" s="28" t="s">
        <v>26</v>
      </c>
      <c r="H9" s="64" t="s">
        <v>310</v>
      </c>
      <c r="I9" s="64">
        <f>MID(H8,MIN(FIND({0,1,2,3,4,5,6,7,8,9},H8&amp;"0123456789")),2*LEN(H8)-LENB(H8))-MID(H9,MIN(FIND({0,1,2,3,4,5,6,7,8,9},H9&amp;"0123456789")),2*LEN(H9)-LENB(H9))-1</f>
        <v>10</v>
      </c>
      <c r="J9" s="30"/>
      <c r="K9" s="30"/>
      <c r="L9" s="30"/>
      <c r="M9" s="31"/>
      <c r="N9" s="42"/>
      <c r="O9" s="33"/>
      <c r="P9" s="32"/>
      <c r="Q9" s="63"/>
      <c r="R9" s="63"/>
      <c r="S9" s="28"/>
      <c r="T9" s="30"/>
      <c r="U9" s="303"/>
      <c r="V9" s="31"/>
      <c r="W9" s="30"/>
      <c r="X9" s="30"/>
      <c r="Y9" s="30"/>
      <c r="Z9" s="31"/>
      <c r="AA9" s="31"/>
      <c r="AB9" s="31"/>
      <c r="AC9" s="303"/>
      <c r="AD9" s="303"/>
      <c r="AE9" s="30"/>
      <c r="AF9" s="31"/>
      <c r="AG9" s="32"/>
      <c r="AH9" s="32"/>
    </row>
    <row r="10" spans="1:35" s="3" customFormat="1" ht="27.75" customHeight="1" x14ac:dyDescent="0.2">
      <c r="A10" s="16"/>
      <c r="B10" s="3" t="s">
        <v>29</v>
      </c>
      <c r="C10" s="17"/>
      <c r="D10" s="44"/>
      <c r="E10" s="19">
        <v>42</v>
      </c>
      <c r="F10" s="19"/>
      <c r="G10" s="20"/>
      <c r="H10" s="19"/>
      <c r="I10" s="45"/>
      <c r="J10" s="19"/>
      <c r="K10" s="21"/>
      <c r="L10" s="21"/>
      <c r="M10" s="19">
        <v>82</v>
      </c>
      <c r="N10" s="22"/>
      <c r="O10" s="52">
        <v>99</v>
      </c>
      <c r="P10" s="50"/>
      <c r="Q10" s="14"/>
      <c r="R10" s="16"/>
      <c r="S10" s="17"/>
      <c r="T10" s="18"/>
      <c r="U10" s="18"/>
      <c r="V10" s="19">
        <v>17</v>
      </c>
      <c r="W10" s="21"/>
      <c r="X10" s="21"/>
      <c r="Y10" s="23">
        <v>100</v>
      </c>
      <c r="Z10" s="19"/>
      <c r="AA10" s="19">
        <v>50</v>
      </c>
      <c r="AB10" s="19"/>
      <c r="AC10" s="21"/>
      <c r="AD10" s="19"/>
      <c r="AE10" s="19">
        <v>9</v>
      </c>
      <c r="AF10" s="24"/>
      <c r="AG10" s="25"/>
      <c r="AH10" s="25"/>
    </row>
  </sheetData>
  <mergeCells count="17">
    <mergeCell ref="AA2:AA3"/>
    <mergeCell ref="A1:AH1"/>
    <mergeCell ref="A2:A3"/>
    <mergeCell ref="B2:B3"/>
    <mergeCell ref="C2:E2"/>
    <mergeCell ref="F2:F3"/>
    <mergeCell ref="G2:L2"/>
    <mergeCell ref="M2:M3"/>
    <mergeCell ref="N2:P2"/>
    <mergeCell ref="Q2:U2"/>
    <mergeCell ref="V2:V3"/>
    <mergeCell ref="W2:Y2"/>
    <mergeCell ref="Z2:Z3"/>
    <mergeCell ref="AH2:AH3"/>
    <mergeCell ref="AG2:AG3"/>
    <mergeCell ref="AC2:AE2"/>
    <mergeCell ref="AF2:AF3"/>
  </mergeCells>
  <phoneticPr fontId="2" type="noConversion"/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workbookViewId="0">
      <selection activeCell="R11" sqref="R11"/>
    </sheetView>
  </sheetViews>
  <sheetFormatPr defaultRowHeight="14.25" x14ac:dyDescent="0.2"/>
  <cols>
    <col min="1" max="1" width="3.125" bestFit="1" customWidth="1"/>
    <col min="2" max="2" width="6.375" bestFit="1" customWidth="1"/>
    <col min="3" max="3" width="6.625" bestFit="1" customWidth="1"/>
    <col min="4" max="5" width="4.75" bestFit="1" customWidth="1"/>
    <col min="6" max="7" width="8" bestFit="1" customWidth="1"/>
    <col min="8" max="9" width="4.75" bestFit="1" customWidth="1"/>
    <col min="10" max="10" width="8" bestFit="1" customWidth="1"/>
    <col min="11" max="11" width="4.75" bestFit="1" customWidth="1"/>
    <col min="12" max="12" width="3.25" bestFit="1" customWidth="1"/>
    <col min="13" max="13" width="9.625" bestFit="1" customWidth="1"/>
    <col min="14" max="14" width="8" bestFit="1" customWidth="1"/>
    <col min="15" max="15" width="4.75" bestFit="1" customWidth="1"/>
    <col min="16" max="16" width="3.125" bestFit="1" customWidth="1"/>
    <col min="17" max="17" width="8" bestFit="1" customWidth="1"/>
    <col min="18" max="18" width="4.75" bestFit="1" customWidth="1"/>
    <col min="19" max="19" width="4.125" bestFit="1" customWidth="1"/>
    <col min="20" max="20" width="8" bestFit="1" customWidth="1"/>
    <col min="21" max="21" width="4.75" bestFit="1" customWidth="1"/>
    <col min="22" max="22" width="5.875" bestFit="1" customWidth="1"/>
    <col min="23" max="23" width="6.75" bestFit="1" customWidth="1"/>
    <col min="24" max="26" width="4.75" bestFit="1" customWidth="1"/>
  </cols>
  <sheetData>
    <row r="1" spans="1:34" ht="22.5" customHeight="1" x14ac:dyDescent="0.2">
      <c r="A1" s="492" t="s">
        <v>326</v>
      </c>
      <c r="B1" s="493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58"/>
      <c r="AB1" s="458"/>
      <c r="AC1" s="458"/>
      <c r="AD1" s="458"/>
      <c r="AE1" s="458"/>
      <c r="AF1" s="458"/>
      <c r="AG1" s="458"/>
      <c r="AH1" s="458"/>
    </row>
    <row r="2" spans="1:34" x14ac:dyDescent="0.2">
      <c r="A2" s="516" t="s">
        <v>0</v>
      </c>
      <c r="B2" s="515" t="s">
        <v>1</v>
      </c>
      <c r="C2" s="519" t="s">
        <v>2</v>
      </c>
      <c r="D2" s="520"/>
      <c r="E2" s="521"/>
      <c r="F2" s="519" t="s">
        <v>4</v>
      </c>
      <c r="G2" s="520"/>
      <c r="H2" s="520"/>
      <c r="I2" s="520"/>
      <c r="J2" s="519" t="s">
        <v>327</v>
      </c>
      <c r="K2" s="520"/>
      <c r="L2" s="521"/>
      <c r="M2" s="522" t="s">
        <v>328</v>
      </c>
      <c r="N2" s="523"/>
      <c r="O2" s="523"/>
      <c r="P2" s="523"/>
      <c r="Q2" s="523"/>
      <c r="R2" s="523"/>
      <c r="S2" s="524"/>
      <c r="T2" s="525" t="s">
        <v>329</v>
      </c>
      <c r="U2" s="514" t="s">
        <v>330</v>
      </c>
      <c r="V2" s="514"/>
      <c r="W2" s="514"/>
      <c r="X2" s="515" t="s">
        <v>7</v>
      </c>
      <c r="Y2" s="515"/>
      <c r="Z2" s="515"/>
    </row>
    <row r="3" spans="1:34" ht="24" x14ac:dyDescent="0.2">
      <c r="A3" s="517"/>
      <c r="B3" s="518"/>
      <c r="C3" s="459" t="s">
        <v>10</v>
      </c>
      <c r="D3" s="460" t="s">
        <v>331</v>
      </c>
      <c r="E3" s="461" t="s">
        <v>332</v>
      </c>
      <c r="F3" s="462" t="s">
        <v>13</v>
      </c>
      <c r="G3" s="459" t="s">
        <v>333</v>
      </c>
      <c r="H3" s="460" t="s">
        <v>15</v>
      </c>
      <c r="I3" s="463" t="s">
        <v>332</v>
      </c>
      <c r="J3" s="464" t="s">
        <v>334</v>
      </c>
      <c r="K3" s="465" t="s">
        <v>335</v>
      </c>
      <c r="L3" s="461" t="s">
        <v>336</v>
      </c>
      <c r="M3" s="466" t="s">
        <v>18</v>
      </c>
      <c r="N3" s="466" t="s">
        <v>19</v>
      </c>
      <c r="O3" s="466" t="s">
        <v>20</v>
      </c>
      <c r="P3" s="466" t="s">
        <v>336</v>
      </c>
      <c r="Q3" s="466" t="s">
        <v>337</v>
      </c>
      <c r="R3" s="467" t="s">
        <v>338</v>
      </c>
      <c r="S3" s="468" t="s">
        <v>336</v>
      </c>
      <c r="T3" s="526"/>
      <c r="U3" s="470" t="s">
        <v>339</v>
      </c>
      <c r="V3" s="470" t="s">
        <v>340</v>
      </c>
      <c r="W3" s="463" t="s">
        <v>12</v>
      </c>
      <c r="X3" s="469" t="s">
        <v>22</v>
      </c>
      <c r="Y3" s="469" t="s">
        <v>341</v>
      </c>
      <c r="Z3" s="460" t="s">
        <v>332</v>
      </c>
    </row>
    <row r="4" spans="1:34" ht="24" x14ac:dyDescent="0.2">
      <c r="A4" s="471">
        <v>1</v>
      </c>
      <c r="B4" s="471" t="s">
        <v>342</v>
      </c>
      <c r="C4" s="472" t="s">
        <v>343</v>
      </c>
      <c r="D4" s="471">
        <v>24</v>
      </c>
      <c r="E4" s="471">
        <v>72</v>
      </c>
      <c r="F4" s="471" t="s">
        <v>344</v>
      </c>
      <c r="G4" s="472" t="s">
        <v>345</v>
      </c>
      <c r="H4" s="471">
        <v>32</v>
      </c>
      <c r="I4" s="471">
        <v>56</v>
      </c>
      <c r="J4" s="471" t="s">
        <v>348</v>
      </c>
      <c r="K4" s="473">
        <v>4</v>
      </c>
      <c r="L4" s="471">
        <v>11</v>
      </c>
      <c r="M4" s="474" t="s">
        <v>350</v>
      </c>
      <c r="N4" s="475" t="s">
        <v>351</v>
      </c>
      <c r="O4" s="471">
        <v>24</v>
      </c>
      <c r="P4" s="476">
        <v>72</v>
      </c>
      <c r="Q4" s="476"/>
      <c r="R4" s="476"/>
      <c r="S4" s="476"/>
      <c r="T4" s="476"/>
      <c r="U4" s="471">
        <v>50</v>
      </c>
      <c r="V4" s="471">
        <v>50</v>
      </c>
      <c r="W4" s="471">
        <v>100</v>
      </c>
      <c r="X4" s="477" t="s">
        <v>62</v>
      </c>
      <c r="Y4" s="477">
        <v>2</v>
      </c>
      <c r="Z4" s="471">
        <v>17</v>
      </c>
    </row>
    <row r="5" spans="1:34" ht="25.5" x14ac:dyDescent="0.2">
      <c r="A5" s="471"/>
      <c r="B5" s="471"/>
      <c r="C5" s="472"/>
      <c r="D5" s="471"/>
      <c r="E5" s="471"/>
      <c r="F5" s="476" t="s">
        <v>346</v>
      </c>
      <c r="G5" s="478" t="s">
        <v>347</v>
      </c>
      <c r="H5" s="471">
        <v>8</v>
      </c>
      <c r="I5" s="471"/>
      <c r="J5" s="471" t="s">
        <v>349</v>
      </c>
      <c r="K5" s="473">
        <v>1</v>
      </c>
      <c r="L5" s="471"/>
      <c r="M5" s="474"/>
      <c r="N5" s="479"/>
      <c r="O5" s="476"/>
      <c r="P5" s="476"/>
      <c r="Q5" s="476"/>
      <c r="R5" s="476"/>
      <c r="S5" s="476"/>
      <c r="T5" s="476"/>
      <c r="U5" s="471"/>
      <c r="V5" s="471"/>
      <c r="W5" s="471"/>
      <c r="X5" s="474" t="s">
        <v>352</v>
      </c>
      <c r="Y5" s="474">
        <v>3</v>
      </c>
      <c r="Z5" s="471"/>
    </row>
    <row r="6" spans="1:34" x14ac:dyDescent="0.2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 t="s">
        <v>35</v>
      </c>
      <c r="Y6" s="256">
        <v>4</v>
      </c>
      <c r="Z6" s="256"/>
    </row>
  </sheetData>
  <mergeCells count="10">
    <mergeCell ref="U2:W2"/>
    <mergeCell ref="X2:Z2"/>
    <mergeCell ref="A1:Z1"/>
    <mergeCell ref="A2:A3"/>
    <mergeCell ref="B2:B3"/>
    <mergeCell ref="C2:E2"/>
    <mergeCell ref="F2:I2"/>
    <mergeCell ref="J2:L2"/>
    <mergeCell ref="M2:S2"/>
    <mergeCell ref="T2:T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workbookViewId="0">
      <selection activeCell="G35" sqref="G35:G36"/>
    </sheetView>
  </sheetViews>
  <sheetFormatPr defaultRowHeight="14.25" x14ac:dyDescent="0.2"/>
  <cols>
    <col min="1" max="1" width="3.5" style="411" bestFit="1" customWidth="1"/>
    <col min="2" max="2" width="7.5" style="411" bestFit="1" customWidth="1"/>
    <col min="3" max="3" width="7.5" style="432" bestFit="1" customWidth="1"/>
    <col min="4" max="4" width="5.5" style="436" bestFit="1" customWidth="1"/>
    <col min="5" max="5" width="4.75" style="437" customWidth="1"/>
    <col min="6" max="6" width="8.5" style="434" bestFit="1" customWidth="1"/>
    <col min="7" max="7" width="11.625" style="435" bestFit="1" customWidth="1"/>
    <col min="8" max="8" width="7.5" style="436" bestFit="1" customWidth="1"/>
    <col min="9" max="9" width="5.5" style="432" bestFit="1" customWidth="1"/>
    <col min="10" max="10" width="7.625" style="437" bestFit="1" customWidth="1"/>
    <col min="11" max="11" width="9.5" style="411" bestFit="1" customWidth="1"/>
    <col min="12" max="12" width="3" style="411" bestFit="1" customWidth="1"/>
    <col min="13" max="13" width="8.5" style="441" bestFit="1" customWidth="1"/>
    <col min="14" max="15" width="8.875" style="438" customWidth="1"/>
    <col min="16" max="16" width="8.25" style="439" bestFit="1" customWidth="1"/>
    <col min="17" max="17" width="8.5" style="440" bestFit="1" customWidth="1"/>
    <col min="18" max="18" width="13.875" style="435" bestFit="1" customWidth="1"/>
    <col min="19" max="19" width="17.25" style="411" bestFit="1" customWidth="1"/>
    <col min="20" max="20" width="7.5" style="432" bestFit="1" customWidth="1"/>
    <col min="21" max="21" width="6.5" style="437" bestFit="1" customWidth="1"/>
    <col min="22" max="22" width="5.875" style="437" bestFit="1" customWidth="1"/>
    <col min="23" max="23" width="7.5" style="437" bestFit="1" customWidth="1"/>
    <col min="24" max="24" width="5.5" style="411" bestFit="1" customWidth="1"/>
    <col min="25" max="25" width="8.5" style="411" bestFit="1" customWidth="1"/>
    <col min="26" max="27" width="8.5" style="437" bestFit="1" customWidth="1"/>
    <col min="28" max="29" width="8.5" style="437" customWidth="1"/>
    <col min="30" max="30" width="5.5" style="411" bestFit="1" customWidth="1"/>
    <col min="31" max="31" width="5.5" style="442" bestFit="1" customWidth="1"/>
    <col min="32" max="32" width="6" style="411" bestFit="1" customWidth="1"/>
    <col min="33" max="33" width="7.5" style="443" bestFit="1" customWidth="1"/>
    <col min="34" max="35" width="8.5" style="434" bestFit="1" customWidth="1"/>
    <col min="36" max="36" width="11.125" style="411" customWidth="1"/>
    <col min="37" max="37" width="8.5" style="411" bestFit="1" customWidth="1"/>
    <col min="38" max="254" width="9" style="411"/>
    <col min="255" max="255" width="3.5" style="411" bestFit="1" customWidth="1"/>
    <col min="256" max="256" width="7.125" style="411" bestFit="1" customWidth="1"/>
    <col min="257" max="257" width="7.375" style="411" bestFit="1" customWidth="1"/>
    <col min="258" max="259" width="5.25" style="411" bestFit="1" customWidth="1"/>
    <col min="260" max="260" width="7.25" style="411" customWidth="1"/>
    <col min="261" max="261" width="10.5" style="411" customWidth="1"/>
    <col min="262" max="262" width="7.375" style="411" bestFit="1" customWidth="1"/>
    <col min="263" max="263" width="5.25" style="411" bestFit="1" customWidth="1"/>
    <col min="264" max="264" width="5.5" style="411" bestFit="1" customWidth="1"/>
    <col min="265" max="265" width="7.125" style="411" bestFit="1" customWidth="1"/>
    <col min="266" max="266" width="3.5" style="411" bestFit="1" customWidth="1"/>
    <col min="267" max="267" width="6.875" style="411" customWidth="1"/>
    <col min="268" max="268" width="8.875" style="411" bestFit="1" customWidth="1"/>
    <col min="269" max="269" width="4.5" style="411" customWidth="1"/>
    <col min="270" max="270" width="8.875" style="411" customWidth="1"/>
    <col min="271" max="271" width="6.875" style="411" customWidth="1"/>
    <col min="272" max="272" width="8.875" style="411" bestFit="1" customWidth="1"/>
    <col min="273" max="273" width="9" style="411"/>
    <col min="274" max="274" width="12.625" style="411" bestFit="1" customWidth="1"/>
    <col min="275" max="275" width="15.125" style="411" customWidth="1"/>
    <col min="276" max="276" width="6.375" style="411" bestFit="1" customWidth="1"/>
    <col min="277" max="277" width="6.5" style="411" bestFit="1" customWidth="1"/>
    <col min="278" max="278" width="7.125" style="411" bestFit="1" customWidth="1"/>
    <col min="279" max="279" width="5.25" style="411" bestFit="1" customWidth="1"/>
    <col min="280" max="280" width="3.5" style="411" bestFit="1" customWidth="1"/>
    <col min="281" max="281" width="8.875" style="411" bestFit="1" customWidth="1"/>
    <col min="282" max="282" width="5.25" style="411" bestFit="1" customWidth="1"/>
    <col min="283" max="283" width="7.5" style="411" bestFit="1" customWidth="1"/>
    <col min="284" max="284" width="9.5" style="411" bestFit="1" customWidth="1"/>
    <col min="285" max="285" width="7.5" style="411" customWidth="1"/>
    <col min="286" max="286" width="5.25" style="411" bestFit="1" customWidth="1"/>
    <col min="287" max="287" width="4.5" style="411" customWidth="1"/>
    <col min="288" max="288" width="5.25" style="411" bestFit="1" customWidth="1"/>
    <col min="289" max="289" width="6.5" style="411" customWidth="1"/>
    <col min="290" max="291" width="8.5" style="411" bestFit="1" customWidth="1"/>
    <col min="292" max="292" width="46.625" style="411" bestFit="1" customWidth="1"/>
    <col min="293" max="293" width="8.5" style="411" bestFit="1" customWidth="1"/>
    <col min="294" max="510" width="9" style="411"/>
    <col min="511" max="511" width="3.5" style="411" bestFit="1" customWidth="1"/>
    <col min="512" max="512" width="7.125" style="411" bestFit="1" customWidth="1"/>
    <col min="513" max="513" width="7.375" style="411" bestFit="1" customWidth="1"/>
    <col min="514" max="515" width="5.25" style="411" bestFit="1" customWidth="1"/>
    <col min="516" max="516" width="7.25" style="411" customWidth="1"/>
    <col min="517" max="517" width="10.5" style="411" customWidth="1"/>
    <col min="518" max="518" width="7.375" style="411" bestFit="1" customWidth="1"/>
    <col min="519" max="519" width="5.25" style="411" bestFit="1" customWidth="1"/>
    <col min="520" max="520" width="5.5" style="411" bestFit="1" customWidth="1"/>
    <col min="521" max="521" width="7.125" style="411" bestFit="1" customWidth="1"/>
    <col min="522" max="522" width="3.5" style="411" bestFit="1" customWidth="1"/>
    <col min="523" max="523" width="6.875" style="411" customWidth="1"/>
    <col min="524" max="524" width="8.875" style="411" bestFit="1" customWidth="1"/>
    <col min="525" max="525" width="4.5" style="411" customWidth="1"/>
    <col min="526" max="526" width="8.875" style="411" customWidth="1"/>
    <col min="527" max="527" width="6.875" style="411" customWidth="1"/>
    <col min="528" max="528" width="8.875" style="411" bestFit="1" customWidth="1"/>
    <col min="529" max="529" width="9" style="411"/>
    <col min="530" max="530" width="12.625" style="411" bestFit="1" customWidth="1"/>
    <col min="531" max="531" width="15.125" style="411" customWidth="1"/>
    <col min="532" max="532" width="6.375" style="411" bestFit="1" customWidth="1"/>
    <col min="533" max="533" width="6.5" style="411" bestFit="1" customWidth="1"/>
    <col min="534" max="534" width="7.125" style="411" bestFit="1" customWidth="1"/>
    <col min="535" max="535" width="5.25" style="411" bestFit="1" customWidth="1"/>
    <col min="536" max="536" width="3.5" style="411" bestFit="1" customWidth="1"/>
    <col min="537" max="537" width="8.875" style="411" bestFit="1" customWidth="1"/>
    <col min="538" max="538" width="5.25" style="411" bestFit="1" customWidth="1"/>
    <col min="539" max="539" width="7.5" style="411" bestFit="1" customWidth="1"/>
    <col min="540" max="540" width="9.5" style="411" bestFit="1" customWidth="1"/>
    <col min="541" max="541" width="7.5" style="411" customWidth="1"/>
    <col min="542" max="542" width="5.25" style="411" bestFit="1" customWidth="1"/>
    <col min="543" max="543" width="4.5" style="411" customWidth="1"/>
    <col min="544" max="544" width="5.25" style="411" bestFit="1" customWidth="1"/>
    <col min="545" max="545" width="6.5" style="411" customWidth="1"/>
    <col min="546" max="547" width="8.5" style="411" bestFit="1" customWidth="1"/>
    <col min="548" max="548" width="46.625" style="411" bestFit="1" customWidth="1"/>
    <col min="549" max="549" width="8.5" style="411" bestFit="1" customWidth="1"/>
    <col min="550" max="766" width="9" style="411"/>
    <col min="767" max="767" width="3.5" style="411" bestFit="1" customWidth="1"/>
    <col min="768" max="768" width="7.125" style="411" bestFit="1" customWidth="1"/>
    <col min="769" max="769" width="7.375" style="411" bestFit="1" customWidth="1"/>
    <col min="770" max="771" width="5.25" style="411" bestFit="1" customWidth="1"/>
    <col min="772" max="772" width="7.25" style="411" customWidth="1"/>
    <col min="773" max="773" width="10.5" style="411" customWidth="1"/>
    <col min="774" max="774" width="7.375" style="411" bestFit="1" customWidth="1"/>
    <col min="775" max="775" width="5.25" style="411" bestFit="1" customWidth="1"/>
    <col min="776" max="776" width="5.5" style="411" bestFit="1" customWidth="1"/>
    <col min="777" max="777" width="7.125" style="411" bestFit="1" customWidth="1"/>
    <col min="778" max="778" width="3.5" style="411" bestFit="1" customWidth="1"/>
    <col min="779" max="779" width="6.875" style="411" customWidth="1"/>
    <col min="780" max="780" width="8.875" style="411" bestFit="1" customWidth="1"/>
    <col min="781" max="781" width="4.5" style="411" customWidth="1"/>
    <col min="782" max="782" width="8.875" style="411" customWidth="1"/>
    <col min="783" max="783" width="6.875" style="411" customWidth="1"/>
    <col min="784" max="784" width="8.875" style="411" bestFit="1" customWidth="1"/>
    <col min="785" max="785" width="9" style="411"/>
    <col min="786" max="786" width="12.625" style="411" bestFit="1" customWidth="1"/>
    <col min="787" max="787" width="15.125" style="411" customWidth="1"/>
    <col min="788" max="788" width="6.375" style="411" bestFit="1" customWidth="1"/>
    <col min="789" max="789" width="6.5" style="411" bestFit="1" customWidth="1"/>
    <col min="790" max="790" width="7.125" style="411" bestFit="1" customWidth="1"/>
    <col min="791" max="791" width="5.25" style="411" bestFit="1" customWidth="1"/>
    <col min="792" max="792" width="3.5" style="411" bestFit="1" customWidth="1"/>
    <col min="793" max="793" width="8.875" style="411" bestFit="1" customWidth="1"/>
    <col min="794" max="794" width="5.25" style="411" bestFit="1" customWidth="1"/>
    <col min="795" max="795" width="7.5" style="411" bestFit="1" customWidth="1"/>
    <col min="796" max="796" width="9.5" style="411" bestFit="1" customWidth="1"/>
    <col min="797" max="797" width="7.5" style="411" customWidth="1"/>
    <col min="798" max="798" width="5.25" style="411" bestFit="1" customWidth="1"/>
    <col min="799" max="799" width="4.5" style="411" customWidth="1"/>
    <col min="800" max="800" width="5.25" style="411" bestFit="1" customWidth="1"/>
    <col min="801" max="801" width="6.5" style="411" customWidth="1"/>
    <col min="802" max="803" width="8.5" style="411" bestFit="1" customWidth="1"/>
    <col min="804" max="804" width="46.625" style="411" bestFit="1" customWidth="1"/>
    <col min="805" max="805" width="8.5" style="411" bestFit="1" customWidth="1"/>
    <col min="806" max="1022" width="9" style="411"/>
    <col min="1023" max="1023" width="3.5" style="411" bestFit="1" customWidth="1"/>
    <col min="1024" max="1024" width="7.125" style="411" bestFit="1" customWidth="1"/>
    <col min="1025" max="1025" width="7.375" style="411" bestFit="1" customWidth="1"/>
    <col min="1026" max="1027" width="5.25" style="411" bestFit="1" customWidth="1"/>
    <col min="1028" max="1028" width="7.25" style="411" customWidth="1"/>
    <col min="1029" max="1029" width="10.5" style="411" customWidth="1"/>
    <col min="1030" max="1030" width="7.375" style="411" bestFit="1" customWidth="1"/>
    <col min="1031" max="1031" width="5.25" style="411" bestFit="1" customWidth="1"/>
    <col min="1032" max="1032" width="5.5" style="411" bestFit="1" customWidth="1"/>
    <col min="1033" max="1033" width="7.125" style="411" bestFit="1" customWidth="1"/>
    <col min="1034" max="1034" width="3.5" style="411" bestFit="1" customWidth="1"/>
    <col min="1035" max="1035" width="6.875" style="411" customWidth="1"/>
    <col min="1036" max="1036" width="8.875" style="411" bestFit="1" customWidth="1"/>
    <col min="1037" max="1037" width="4.5" style="411" customWidth="1"/>
    <col min="1038" max="1038" width="8.875" style="411" customWidth="1"/>
    <col min="1039" max="1039" width="6.875" style="411" customWidth="1"/>
    <col min="1040" max="1040" width="8.875" style="411" bestFit="1" customWidth="1"/>
    <col min="1041" max="1041" width="9" style="411"/>
    <col min="1042" max="1042" width="12.625" style="411" bestFit="1" customWidth="1"/>
    <col min="1043" max="1043" width="15.125" style="411" customWidth="1"/>
    <col min="1044" max="1044" width="6.375" style="411" bestFit="1" customWidth="1"/>
    <col min="1045" max="1045" width="6.5" style="411" bestFit="1" customWidth="1"/>
    <col min="1046" max="1046" width="7.125" style="411" bestFit="1" customWidth="1"/>
    <col min="1047" max="1047" width="5.25" style="411" bestFit="1" customWidth="1"/>
    <col min="1048" max="1048" width="3.5" style="411" bestFit="1" customWidth="1"/>
    <col min="1049" max="1049" width="8.875" style="411" bestFit="1" customWidth="1"/>
    <col min="1050" max="1050" width="5.25" style="411" bestFit="1" customWidth="1"/>
    <col min="1051" max="1051" width="7.5" style="411" bestFit="1" customWidth="1"/>
    <col min="1052" max="1052" width="9.5" style="411" bestFit="1" customWidth="1"/>
    <col min="1053" max="1053" width="7.5" style="411" customWidth="1"/>
    <col min="1054" max="1054" width="5.25" style="411" bestFit="1" customWidth="1"/>
    <col min="1055" max="1055" width="4.5" style="411" customWidth="1"/>
    <col min="1056" max="1056" width="5.25" style="411" bestFit="1" customWidth="1"/>
    <col min="1057" max="1057" width="6.5" style="411" customWidth="1"/>
    <col min="1058" max="1059" width="8.5" style="411" bestFit="1" customWidth="1"/>
    <col min="1060" max="1060" width="46.625" style="411" bestFit="1" customWidth="1"/>
    <col min="1061" max="1061" width="8.5" style="411" bestFit="1" customWidth="1"/>
    <col min="1062" max="1278" width="9" style="411"/>
    <col min="1279" max="1279" width="3.5" style="411" bestFit="1" customWidth="1"/>
    <col min="1280" max="1280" width="7.125" style="411" bestFit="1" customWidth="1"/>
    <col min="1281" max="1281" width="7.375" style="411" bestFit="1" customWidth="1"/>
    <col min="1282" max="1283" width="5.25" style="411" bestFit="1" customWidth="1"/>
    <col min="1284" max="1284" width="7.25" style="411" customWidth="1"/>
    <col min="1285" max="1285" width="10.5" style="411" customWidth="1"/>
    <col min="1286" max="1286" width="7.375" style="411" bestFit="1" customWidth="1"/>
    <col min="1287" max="1287" width="5.25" style="411" bestFit="1" customWidth="1"/>
    <col min="1288" max="1288" width="5.5" style="411" bestFit="1" customWidth="1"/>
    <col min="1289" max="1289" width="7.125" style="411" bestFit="1" customWidth="1"/>
    <col min="1290" max="1290" width="3.5" style="411" bestFit="1" customWidth="1"/>
    <col min="1291" max="1291" width="6.875" style="411" customWidth="1"/>
    <col min="1292" max="1292" width="8.875" style="411" bestFit="1" customWidth="1"/>
    <col min="1293" max="1293" width="4.5" style="411" customWidth="1"/>
    <col min="1294" max="1294" width="8.875" style="411" customWidth="1"/>
    <col min="1295" max="1295" width="6.875" style="411" customWidth="1"/>
    <col min="1296" max="1296" width="8.875" style="411" bestFit="1" customWidth="1"/>
    <col min="1297" max="1297" width="9" style="411"/>
    <col min="1298" max="1298" width="12.625" style="411" bestFit="1" customWidth="1"/>
    <col min="1299" max="1299" width="15.125" style="411" customWidth="1"/>
    <col min="1300" max="1300" width="6.375" style="411" bestFit="1" customWidth="1"/>
    <col min="1301" max="1301" width="6.5" style="411" bestFit="1" customWidth="1"/>
    <col min="1302" max="1302" width="7.125" style="411" bestFit="1" customWidth="1"/>
    <col min="1303" max="1303" width="5.25" style="411" bestFit="1" customWidth="1"/>
    <col min="1304" max="1304" width="3.5" style="411" bestFit="1" customWidth="1"/>
    <col min="1305" max="1305" width="8.875" style="411" bestFit="1" customWidth="1"/>
    <col min="1306" max="1306" width="5.25" style="411" bestFit="1" customWidth="1"/>
    <col min="1307" max="1307" width="7.5" style="411" bestFit="1" customWidth="1"/>
    <col min="1308" max="1308" width="9.5" style="411" bestFit="1" customWidth="1"/>
    <col min="1309" max="1309" width="7.5" style="411" customWidth="1"/>
    <col min="1310" max="1310" width="5.25" style="411" bestFit="1" customWidth="1"/>
    <col min="1311" max="1311" width="4.5" style="411" customWidth="1"/>
    <col min="1312" max="1312" width="5.25" style="411" bestFit="1" customWidth="1"/>
    <col min="1313" max="1313" width="6.5" style="411" customWidth="1"/>
    <col min="1314" max="1315" width="8.5" style="411" bestFit="1" customWidth="1"/>
    <col min="1316" max="1316" width="46.625" style="411" bestFit="1" customWidth="1"/>
    <col min="1317" max="1317" width="8.5" style="411" bestFit="1" customWidth="1"/>
    <col min="1318" max="1534" width="9" style="411"/>
    <col min="1535" max="1535" width="3.5" style="411" bestFit="1" customWidth="1"/>
    <col min="1536" max="1536" width="7.125" style="411" bestFit="1" customWidth="1"/>
    <col min="1537" max="1537" width="7.375" style="411" bestFit="1" customWidth="1"/>
    <col min="1538" max="1539" width="5.25" style="411" bestFit="1" customWidth="1"/>
    <col min="1540" max="1540" width="7.25" style="411" customWidth="1"/>
    <col min="1541" max="1541" width="10.5" style="411" customWidth="1"/>
    <col min="1542" max="1542" width="7.375" style="411" bestFit="1" customWidth="1"/>
    <col min="1543" max="1543" width="5.25" style="411" bestFit="1" customWidth="1"/>
    <col min="1544" max="1544" width="5.5" style="411" bestFit="1" customWidth="1"/>
    <col min="1545" max="1545" width="7.125" style="411" bestFit="1" customWidth="1"/>
    <col min="1546" max="1546" width="3.5" style="411" bestFit="1" customWidth="1"/>
    <col min="1547" max="1547" width="6.875" style="411" customWidth="1"/>
    <col min="1548" max="1548" width="8.875" style="411" bestFit="1" customWidth="1"/>
    <col min="1549" max="1549" width="4.5" style="411" customWidth="1"/>
    <col min="1550" max="1550" width="8.875" style="411" customWidth="1"/>
    <col min="1551" max="1551" width="6.875" style="411" customWidth="1"/>
    <col min="1552" max="1552" width="8.875" style="411" bestFit="1" customWidth="1"/>
    <col min="1553" max="1553" width="9" style="411"/>
    <col min="1554" max="1554" width="12.625" style="411" bestFit="1" customWidth="1"/>
    <col min="1555" max="1555" width="15.125" style="411" customWidth="1"/>
    <col min="1556" max="1556" width="6.375" style="411" bestFit="1" customWidth="1"/>
    <col min="1557" max="1557" width="6.5" style="411" bestFit="1" customWidth="1"/>
    <col min="1558" max="1558" width="7.125" style="411" bestFit="1" customWidth="1"/>
    <col min="1559" max="1559" width="5.25" style="411" bestFit="1" customWidth="1"/>
    <col min="1560" max="1560" width="3.5" style="411" bestFit="1" customWidth="1"/>
    <col min="1561" max="1561" width="8.875" style="411" bestFit="1" customWidth="1"/>
    <col min="1562" max="1562" width="5.25" style="411" bestFit="1" customWidth="1"/>
    <col min="1563" max="1563" width="7.5" style="411" bestFit="1" customWidth="1"/>
    <col min="1564" max="1564" width="9.5" style="411" bestFit="1" customWidth="1"/>
    <col min="1565" max="1565" width="7.5" style="411" customWidth="1"/>
    <col min="1566" max="1566" width="5.25" style="411" bestFit="1" customWidth="1"/>
    <col min="1567" max="1567" width="4.5" style="411" customWidth="1"/>
    <col min="1568" max="1568" width="5.25" style="411" bestFit="1" customWidth="1"/>
    <col min="1569" max="1569" width="6.5" style="411" customWidth="1"/>
    <col min="1570" max="1571" width="8.5" style="411" bestFit="1" customWidth="1"/>
    <col min="1572" max="1572" width="46.625" style="411" bestFit="1" customWidth="1"/>
    <col min="1573" max="1573" width="8.5" style="411" bestFit="1" customWidth="1"/>
    <col min="1574" max="1790" width="9" style="411"/>
    <col min="1791" max="1791" width="3.5" style="411" bestFit="1" customWidth="1"/>
    <col min="1792" max="1792" width="7.125" style="411" bestFit="1" customWidth="1"/>
    <col min="1793" max="1793" width="7.375" style="411" bestFit="1" customWidth="1"/>
    <col min="1794" max="1795" width="5.25" style="411" bestFit="1" customWidth="1"/>
    <col min="1796" max="1796" width="7.25" style="411" customWidth="1"/>
    <col min="1797" max="1797" width="10.5" style="411" customWidth="1"/>
    <col min="1798" max="1798" width="7.375" style="411" bestFit="1" customWidth="1"/>
    <col min="1799" max="1799" width="5.25" style="411" bestFit="1" customWidth="1"/>
    <col min="1800" max="1800" width="5.5" style="411" bestFit="1" customWidth="1"/>
    <col min="1801" max="1801" width="7.125" style="411" bestFit="1" customWidth="1"/>
    <col min="1802" max="1802" width="3.5" style="411" bestFit="1" customWidth="1"/>
    <col min="1803" max="1803" width="6.875" style="411" customWidth="1"/>
    <col min="1804" max="1804" width="8.875" style="411" bestFit="1" customWidth="1"/>
    <col min="1805" max="1805" width="4.5" style="411" customWidth="1"/>
    <col min="1806" max="1806" width="8.875" style="411" customWidth="1"/>
    <col min="1807" max="1807" width="6.875" style="411" customWidth="1"/>
    <col min="1808" max="1808" width="8.875" style="411" bestFit="1" customWidth="1"/>
    <col min="1809" max="1809" width="9" style="411"/>
    <col min="1810" max="1810" width="12.625" style="411" bestFit="1" customWidth="1"/>
    <col min="1811" max="1811" width="15.125" style="411" customWidth="1"/>
    <col min="1812" max="1812" width="6.375" style="411" bestFit="1" customWidth="1"/>
    <col min="1813" max="1813" width="6.5" style="411" bestFit="1" customWidth="1"/>
    <col min="1814" max="1814" width="7.125" style="411" bestFit="1" customWidth="1"/>
    <col min="1815" max="1815" width="5.25" style="411" bestFit="1" customWidth="1"/>
    <col min="1816" max="1816" width="3.5" style="411" bestFit="1" customWidth="1"/>
    <col min="1817" max="1817" width="8.875" style="411" bestFit="1" customWidth="1"/>
    <col min="1818" max="1818" width="5.25" style="411" bestFit="1" customWidth="1"/>
    <col min="1819" max="1819" width="7.5" style="411" bestFit="1" customWidth="1"/>
    <col min="1820" max="1820" width="9.5" style="411" bestFit="1" customWidth="1"/>
    <col min="1821" max="1821" width="7.5" style="411" customWidth="1"/>
    <col min="1822" max="1822" width="5.25" style="411" bestFit="1" customWidth="1"/>
    <col min="1823" max="1823" width="4.5" style="411" customWidth="1"/>
    <col min="1824" max="1824" width="5.25" style="411" bestFit="1" customWidth="1"/>
    <col min="1825" max="1825" width="6.5" style="411" customWidth="1"/>
    <col min="1826" max="1827" width="8.5" style="411" bestFit="1" customWidth="1"/>
    <col min="1828" max="1828" width="46.625" style="411" bestFit="1" customWidth="1"/>
    <col min="1829" max="1829" width="8.5" style="411" bestFit="1" customWidth="1"/>
    <col min="1830" max="2046" width="9" style="411"/>
    <col min="2047" max="2047" width="3.5" style="411" bestFit="1" customWidth="1"/>
    <col min="2048" max="2048" width="7.125" style="411" bestFit="1" customWidth="1"/>
    <col min="2049" max="2049" width="7.375" style="411" bestFit="1" customWidth="1"/>
    <col min="2050" max="2051" width="5.25" style="411" bestFit="1" customWidth="1"/>
    <col min="2052" max="2052" width="7.25" style="411" customWidth="1"/>
    <col min="2053" max="2053" width="10.5" style="411" customWidth="1"/>
    <col min="2054" max="2054" width="7.375" style="411" bestFit="1" customWidth="1"/>
    <col min="2055" max="2055" width="5.25" style="411" bestFit="1" customWidth="1"/>
    <col min="2056" max="2056" width="5.5" style="411" bestFit="1" customWidth="1"/>
    <col min="2057" max="2057" width="7.125" style="411" bestFit="1" customWidth="1"/>
    <col min="2058" max="2058" width="3.5" style="411" bestFit="1" customWidth="1"/>
    <col min="2059" max="2059" width="6.875" style="411" customWidth="1"/>
    <col min="2060" max="2060" width="8.875" style="411" bestFit="1" customWidth="1"/>
    <col min="2061" max="2061" width="4.5" style="411" customWidth="1"/>
    <col min="2062" max="2062" width="8.875" style="411" customWidth="1"/>
    <col min="2063" max="2063" width="6.875" style="411" customWidth="1"/>
    <col min="2064" max="2064" width="8.875" style="411" bestFit="1" customWidth="1"/>
    <col min="2065" max="2065" width="9" style="411"/>
    <col min="2066" max="2066" width="12.625" style="411" bestFit="1" customWidth="1"/>
    <col min="2067" max="2067" width="15.125" style="411" customWidth="1"/>
    <col min="2068" max="2068" width="6.375" style="411" bestFit="1" customWidth="1"/>
    <col min="2069" max="2069" width="6.5" style="411" bestFit="1" customWidth="1"/>
    <col min="2070" max="2070" width="7.125" style="411" bestFit="1" customWidth="1"/>
    <col min="2071" max="2071" width="5.25" style="411" bestFit="1" customWidth="1"/>
    <col min="2072" max="2072" width="3.5" style="411" bestFit="1" customWidth="1"/>
    <col min="2073" max="2073" width="8.875" style="411" bestFit="1" customWidth="1"/>
    <col min="2074" max="2074" width="5.25" style="411" bestFit="1" customWidth="1"/>
    <col min="2075" max="2075" width="7.5" style="411" bestFit="1" customWidth="1"/>
    <col min="2076" max="2076" width="9.5" style="411" bestFit="1" customWidth="1"/>
    <col min="2077" max="2077" width="7.5" style="411" customWidth="1"/>
    <col min="2078" max="2078" width="5.25" style="411" bestFit="1" customWidth="1"/>
    <col min="2079" max="2079" width="4.5" style="411" customWidth="1"/>
    <col min="2080" max="2080" width="5.25" style="411" bestFit="1" customWidth="1"/>
    <col min="2081" max="2081" width="6.5" style="411" customWidth="1"/>
    <col min="2082" max="2083" width="8.5" style="411" bestFit="1" customWidth="1"/>
    <col min="2084" max="2084" width="46.625" style="411" bestFit="1" customWidth="1"/>
    <col min="2085" max="2085" width="8.5" style="411" bestFit="1" customWidth="1"/>
    <col min="2086" max="2302" width="9" style="411"/>
    <col min="2303" max="2303" width="3.5" style="411" bestFit="1" customWidth="1"/>
    <col min="2304" max="2304" width="7.125" style="411" bestFit="1" customWidth="1"/>
    <col min="2305" max="2305" width="7.375" style="411" bestFit="1" customWidth="1"/>
    <col min="2306" max="2307" width="5.25" style="411" bestFit="1" customWidth="1"/>
    <col min="2308" max="2308" width="7.25" style="411" customWidth="1"/>
    <col min="2309" max="2309" width="10.5" style="411" customWidth="1"/>
    <col min="2310" max="2310" width="7.375" style="411" bestFit="1" customWidth="1"/>
    <col min="2311" max="2311" width="5.25" style="411" bestFit="1" customWidth="1"/>
    <col min="2312" max="2312" width="5.5" style="411" bestFit="1" customWidth="1"/>
    <col min="2313" max="2313" width="7.125" style="411" bestFit="1" customWidth="1"/>
    <col min="2314" max="2314" width="3.5" style="411" bestFit="1" customWidth="1"/>
    <col min="2315" max="2315" width="6.875" style="411" customWidth="1"/>
    <col min="2316" max="2316" width="8.875" style="411" bestFit="1" customWidth="1"/>
    <col min="2317" max="2317" width="4.5" style="411" customWidth="1"/>
    <col min="2318" max="2318" width="8.875" style="411" customWidth="1"/>
    <col min="2319" max="2319" width="6.875" style="411" customWidth="1"/>
    <col min="2320" max="2320" width="8.875" style="411" bestFit="1" customWidth="1"/>
    <col min="2321" max="2321" width="9" style="411"/>
    <col min="2322" max="2322" width="12.625" style="411" bestFit="1" customWidth="1"/>
    <col min="2323" max="2323" width="15.125" style="411" customWidth="1"/>
    <col min="2324" max="2324" width="6.375" style="411" bestFit="1" customWidth="1"/>
    <col min="2325" max="2325" width="6.5" style="411" bestFit="1" customWidth="1"/>
    <col min="2326" max="2326" width="7.125" style="411" bestFit="1" customWidth="1"/>
    <col min="2327" max="2327" width="5.25" style="411" bestFit="1" customWidth="1"/>
    <col min="2328" max="2328" width="3.5" style="411" bestFit="1" customWidth="1"/>
    <col min="2329" max="2329" width="8.875" style="411" bestFit="1" customWidth="1"/>
    <col min="2330" max="2330" width="5.25" style="411" bestFit="1" customWidth="1"/>
    <col min="2331" max="2331" width="7.5" style="411" bestFit="1" customWidth="1"/>
    <col min="2332" max="2332" width="9.5" style="411" bestFit="1" customWidth="1"/>
    <col min="2333" max="2333" width="7.5" style="411" customWidth="1"/>
    <col min="2334" max="2334" width="5.25" style="411" bestFit="1" customWidth="1"/>
    <col min="2335" max="2335" width="4.5" style="411" customWidth="1"/>
    <col min="2336" max="2336" width="5.25" style="411" bestFit="1" customWidth="1"/>
    <col min="2337" max="2337" width="6.5" style="411" customWidth="1"/>
    <col min="2338" max="2339" width="8.5" style="411" bestFit="1" customWidth="1"/>
    <col min="2340" max="2340" width="46.625" style="411" bestFit="1" customWidth="1"/>
    <col min="2341" max="2341" width="8.5" style="411" bestFit="1" customWidth="1"/>
    <col min="2342" max="2558" width="9" style="411"/>
    <col min="2559" max="2559" width="3.5" style="411" bestFit="1" customWidth="1"/>
    <col min="2560" max="2560" width="7.125" style="411" bestFit="1" customWidth="1"/>
    <col min="2561" max="2561" width="7.375" style="411" bestFit="1" customWidth="1"/>
    <col min="2562" max="2563" width="5.25" style="411" bestFit="1" customWidth="1"/>
    <col min="2564" max="2564" width="7.25" style="411" customWidth="1"/>
    <col min="2565" max="2565" width="10.5" style="411" customWidth="1"/>
    <col min="2566" max="2566" width="7.375" style="411" bestFit="1" customWidth="1"/>
    <col min="2567" max="2567" width="5.25" style="411" bestFit="1" customWidth="1"/>
    <col min="2568" max="2568" width="5.5" style="411" bestFit="1" customWidth="1"/>
    <col min="2569" max="2569" width="7.125" style="411" bestFit="1" customWidth="1"/>
    <col min="2570" max="2570" width="3.5" style="411" bestFit="1" customWidth="1"/>
    <col min="2571" max="2571" width="6.875" style="411" customWidth="1"/>
    <col min="2572" max="2572" width="8.875" style="411" bestFit="1" customWidth="1"/>
    <col min="2573" max="2573" width="4.5" style="411" customWidth="1"/>
    <col min="2574" max="2574" width="8.875" style="411" customWidth="1"/>
    <col min="2575" max="2575" width="6.875" style="411" customWidth="1"/>
    <col min="2576" max="2576" width="8.875" style="411" bestFit="1" customWidth="1"/>
    <col min="2577" max="2577" width="9" style="411"/>
    <col min="2578" max="2578" width="12.625" style="411" bestFit="1" customWidth="1"/>
    <col min="2579" max="2579" width="15.125" style="411" customWidth="1"/>
    <col min="2580" max="2580" width="6.375" style="411" bestFit="1" customWidth="1"/>
    <col min="2581" max="2581" width="6.5" style="411" bestFit="1" customWidth="1"/>
    <col min="2582" max="2582" width="7.125" style="411" bestFit="1" customWidth="1"/>
    <col min="2583" max="2583" width="5.25" style="411" bestFit="1" customWidth="1"/>
    <col min="2584" max="2584" width="3.5" style="411" bestFit="1" customWidth="1"/>
    <col min="2585" max="2585" width="8.875" style="411" bestFit="1" customWidth="1"/>
    <col min="2586" max="2586" width="5.25" style="411" bestFit="1" customWidth="1"/>
    <col min="2587" max="2587" width="7.5" style="411" bestFit="1" customWidth="1"/>
    <col min="2588" max="2588" width="9.5" style="411" bestFit="1" customWidth="1"/>
    <col min="2589" max="2589" width="7.5" style="411" customWidth="1"/>
    <col min="2590" max="2590" width="5.25" style="411" bestFit="1" customWidth="1"/>
    <col min="2591" max="2591" width="4.5" style="411" customWidth="1"/>
    <col min="2592" max="2592" width="5.25" style="411" bestFit="1" customWidth="1"/>
    <col min="2593" max="2593" width="6.5" style="411" customWidth="1"/>
    <col min="2594" max="2595" width="8.5" style="411" bestFit="1" customWidth="1"/>
    <col min="2596" max="2596" width="46.625" style="411" bestFit="1" customWidth="1"/>
    <col min="2597" max="2597" width="8.5" style="411" bestFit="1" customWidth="1"/>
    <col min="2598" max="2814" width="9" style="411"/>
    <col min="2815" max="2815" width="3.5" style="411" bestFit="1" customWidth="1"/>
    <col min="2816" max="2816" width="7.125" style="411" bestFit="1" customWidth="1"/>
    <col min="2817" max="2817" width="7.375" style="411" bestFit="1" customWidth="1"/>
    <col min="2818" max="2819" width="5.25" style="411" bestFit="1" customWidth="1"/>
    <col min="2820" max="2820" width="7.25" style="411" customWidth="1"/>
    <col min="2821" max="2821" width="10.5" style="411" customWidth="1"/>
    <col min="2822" max="2822" width="7.375" style="411" bestFit="1" customWidth="1"/>
    <col min="2823" max="2823" width="5.25" style="411" bestFit="1" customWidth="1"/>
    <col min="2824" max="2824" width="5.5" style="411" bestFit="1" customWidth="1"/>
    <col min="2825" max="2825" width="7.125" style="411" bestFit="1" customWidth="1"/>
    <col min="2826" max="2826" width="3.5" style="411" bestFit="1" customWidth="1"/>
    <col min="2827" max="2827" width="6.875" style="411" customWidth="1"/>
    <col min="2828" max="2828" width="8.875" style="411" bestFit="1" customWidth="1"/>
    <col min="2829" max="2829" width="4.5" style="411" customWidth="1"/>
    <col min="2830" max="2830" width="8.875" style="411" customWidth="1"/>
    <col min="2831" max="2831" width="6.875" style="411" customWidth="1"/>
    <col min="2832" max="2832" width="8.875" style="411" bestFit="1" customWidth="1"/>
    <col min="2833" max="2833" width="9" style="411"/>
    <col min="2834" max="2834" width="12.625" style="411" bestFit="1" customWidth="1"/>
    <col min="2835" max="2835" width="15.125" style="411" customWidth="1"/>
    <col min="2836" max="2836" width="6.375" style="411" bestFit="1" customWidth="1"/>
    <col min="2837" max="2837" width="6.5" style="411" bestFit="1" customWidth="1"/>
    <col min="2838" max="2838" width="7.125" style="411" bestFit="1" customWidth="1"/>
    <col min="2839" max="2839" width="5.25" style="411" bestFit="1" customWidth="1"/>
    <col min="2840" max="2840" width="3.5" style="411" bestFit="1" customWidth="1"/>
    <col min="2841" max="2841" width="8.875" style="411" bestFit="1" customWidth="1"/>
    <col min="2842" max="2842" width="5.25" style="411" bestFit="1" customWidth="1"/>
    <col min="2843" max="2843" width="7.5" style="411" bestFit="1" customWidth="1"/>
    <col min="2844" max="2844" width="9.5" style="411" bestFit="1" customWidth="1"/>
    <col min="2845" max="2845" width="7.5" style="411" customWidth="1"/>
    <col min="2846" max="2846" width="5.25" style="411" bestFit="1" customWidth="1"/>
    <col min="2847" max="2847" width="4.5" style="411" customWidth="1"/>
    <col min="2848" max="2848" width="5.25" style="411" bestFit="1" customWidth="1"/>
    <col min="2849" max="2849" width="6.5" style="411" customWidth="1"/>
    <col min="2850" max="2851" width="8.5" style="411" bestFit="1" customWidth="1"/>
    <col min="2852" max="2852" width="46.625" style="411" bestFit="1" customWidth="1"/>
    <col min="2853" max="2853" width="8.5" style="411" bestFit="1" customWidth="1"/>
    <col min="2854" max="3070" width="9" style="411"/>
    <col min="3071" max="3071" width="3.5" style="411" bestFit="1" customWidth="1"/>
    <col min="3072" max="3072" width="7.125" style="411" bestFit="1" customWidth="1"/>
    <col min="3073" max="3073" width="7.375" style="411" bestFit="1" customWidth="1"/>
    <col min="3074" max="3075" width="5.25" style="411" bestFit="1" customWidth="1"/>
    <col min="3076" max="3076" width="7.25" style="411" customWidth="1"/>
    <col min="3077" max="3077" width="10.5" style="411" customWidth="1"/>
    <col min="3078" max="3078" width="7.375" style="411" bestFit="1" customWidth="1"/>
    <col min="3079" max="3079" width="5.25" style="411" bestFit="1" customWidth="1"/>
    <col min="3080" max="3080" width="5.5" style="411" bestFit="1" customWidth="1"/>
    <col min="3081" max="3081" width="7.125" style="411" bestFit="1" customWidth="1"/>
    <col min="3082" max="3082" width="3.5" style="411" bestFit="1" customWidth="1"/>
    <col min="3083" max="3083" width="6.875" style="411" customWidth="1"/>
    <col min="3084" max="3084" width="8.875" style="411" bestFit="1" customWidth="1"/>
    <col min="3085" max="3085" width="4.5" style="411" customWidth="1"/>
    <col min="3086" max="3086" width="8.875" style="411" customWidth="1"/>
    <col min="3087" max="3087" width="6.875" style="411" customWidth="1"/>
    <col min="3088" max="3088" width="8.875" style="411" bestFit="1" customWidth="1"/>
    <col min="3089" max="3089" width="9" style="411"/>
    <col min="3090" max="3090" width="12.625" style="411" bestFit="1" customWidth="1"/>
    <col min="3091" max="3091" width="15.125" style="411" customWidth="1"/>
    <col min="3092" max="3092" width="6.375" style="411" bestFit="1" customWidth="1"/>
    <col min="3093" max="3093" width="6.5" style="411" bestFit="1" customWidth="1"/>
    <col min="3094" max="3094" width="7.125" style="411" bestFit="1" customWidth="1"/>
    <col min="3095" max="3095" width="5.25" style="411" bestFit="1" customWidth="1"/>
    <col min="3096" max="3096" width="3.5" style="411" bestFit="1" customWidth="1"/>
    <col min="3097" max="3097" width="8.875" style="411" bestFit="1" customWidth="1"/>
    <col min="3098" max="3098" width="5.25" style="411" bestFit="1" customWidth="1"/>
    <col min="3099" max="3099" width="7.5" style="411" bestFit="1" customWidth="1"/>
    <col min="3100" max="3100" width="9.5" style="411" bestFit="1" customWidth="1"/>
    <col min="3101" max="3101" width="7.5" style="411" customWidth="1"/>
    <col min="3102" max="3102" width="5.25" style="411" bestFit="1" customWidth="1"/>
    <col min="3103" max="3103" width="4.5" style="411" customWidth="1"/>
    <col min="3104" max="3104" width="5.25" style="411" bestFit="1" customWidth="1"/>
    <col min="3105" max="3105" width="6.5" style="411" customWidth="1"/>
    <col min="3106" max="3107" width="8.5" style="411" bestFit="1" customWidth="1"/>
    <col min="3108" max="3108" width="46.625" style="411" bestFit="1" customWidth="1"/>
    <col min="3109" max="3109" width="8.5" style="411" bestFit="1" customWidth="1"/>
    <col min="3110" max="3326" width="9" style="411"/>
    <col min="3327" max="3327" width="3.5" style="411" bestFit="1" customWidth="1"/>
    <col min="3328" max="3328" width="7.125" style="411" bestFit="1" customWidth="1"/>
    <col min="3329" max="3329" width="7.375" style="411" bestFit="1" customWidth="1"/>
    <col min="3330" max="3331" width="5.25" style="411" bestFit="1" customWidth="1"/>
    <col min="3332" max="3332" width="7.25" style="411" customWidth="1"/>
    <col min="3333" max="3333" width="10.5" style="411" customWidth="1"/>
    <col min="3334" max="3334" width="7.375" style="411" bestFit="1" customWidth="1"/>
    <col min="3335" max="3335" width="5.25" style="411" bestFit="1" customWidth="1"/>
    <col min="3336" max="3336" width="5.5" style="411" bestFit="1" customWidth="1"/>
    <col min="3337" max="3337" width="7.125" style="411" bestFit="1" customWidth="1"/>
    <col min="3338" max="3338" width="3.5" style="411" bestFit="1" customWidth="1"/>
    <col min="3339" max="3339" width="6.875" style="411" customWidth="1"/>
    <col min="3340" max="3340" width="8.875" style="411" bestFit="1" customWidth="1"/>
    <col min="3341" max="3341" width="4.5" style="411" customWidth="1"/>
    <col min="3342" max="3342" width="8.875" style="411" customWidth="1"/>
    <col min="3343" max="3343" width="6.875" style="411" customWidth="1"/>
    <col min="3344" max="3344" width="8.875" style="411" bestFit="1" customWidth="1"/>
    <col min="3345" max="3345" width="9" style="411"/>
    <col min="3346" max="3346" width="12.625" style="411" bestFit="1" customWidth="1"/>
    <col min="3347" max="3347" width="15.125" style="411" customWidth="1"/>
    <col min="3348" max="3348" width="6.375" style="411" bestFit="1" customWidth="1"/>
    <col min="3349" max="3349" width="6.5" style="411" bestFit="1" customWidth="1"/>
    <col min="3350" max="3350" width="7.125" style="411" bestFit="1" customWidth="1"/>
    <col min="3351" max="3351" width="5.25" style="411" bestFit="1" customWidth="1"/>
    <col min="3352" max="3352" width="3.5" style="411" bestFit="1" customWidth="1"/>
    <col min="3353" max="3353" width="8.875" style="411" bestFit="1" customWidth="1"/>
    <col min="3354" max="3354" width="5.25" style="411" bestFit="1" customWidth="1"/>
    <col min="3355" max="3355" width="7.5" style="411" bestFit="1" customWidth="1"/>
    <col min="3356" max="3356" width="9.5" style="411" bestFit="1" customWidth="1"/>
    <col min="3357" max="3357" width="7.5" style="411" customWidth="1"/>
    <col min="3358" max="3358" width="5.25" style="411" bestFit="1" customWidth="1"/>
    <col min="3359" max="3359" width="4.5" style="411" customWidth="1"/>
    <col min="3360" max="3360" width="5.25" style="411" bestFit="1" customWidth="1"/>
    <col min="3361" max="3361" width="6.5" style="411" customWidth="1"/>
    <col min="3362" max="3363" width="8.5" style="411" bestFit="1" customWidth="1"/>
    <col min="3364" max="3364" width="46.625" style="411" bestFit="1" customWidth="1"/>
    <col min="3365" max="3365" width="8.5" style="411" bestFit="1" customWidth="1"/>
    <col min="3366" max="3582" width="9" style="411"/>
    <col min="3583" max="3583" width="3.5" style="411" bestFit="1" customWidth="1"/>
    <col min="3584" max="3584" width="7.125" style="411" bestFit="1" customWidth="1"/>
    <col min="3585" max="3585" width="7.375" style="411" bestFit="1" customWidth="1"/>
    <col min="3586" max="3587" width="5.25" style="411" bestFit="1" customWidth="1"/>
    <col min="3588" max="3588" width="7.25" style="411" customWidth="1"/>
    <col min="3589" max="3589" width="10.5" style="411" customWidth="1"/>
    <col min="3590" max="3590" width="7.375" style="411" bestFit="1" customWidth="1"/>
    <col min="3591" max="3591" width="5.25" style="411" bestFit="1" customWidth="1"/>
    <col min="3592" max="3592" width="5.5" style="411" bestFit="1" customWidth="1"/>
    <col min="3593" max="3593" width="7.125" style="411" bestFit="1" customWidth="1"/>
    <col min="3594" max="3594" width="3.5" style="411" bestFit="1" customWidth="1"/>
    <col min="3595" max="3595" width="6.875" style="411" customWidth="1"/>
    <col min="3596" max="3596" width="8.875" style="411" bestFit="1" customWidth="1"/>
    <col min="3597" max="3597" width="4.5" style="411" customWidth="1"/>
    <col min="3598" max="3598" width="8.875" style="411" customWidth="1"/>
    <col min="3599" max="3599" width="6.875" style="411" customWidth="1"/>
    <col min="3600" max="3600" width="8.875" style="411" bestFit="1" customWidth="1"/>
    <col min="3601" max="3601" width="9" style="411"/>
    <col min="3602" max="3602" width="12.625" style="411" bestFit="1" customWidth="1"/>
    <col min="3603" max="3603" width="15.125" style="411" customWidth="1"/>
    <col min="3604" max="3604" width="6.375" style="411" bestFit="1" customWidth="1"/>
    <col min="3605" max="3605" width="6.5" style="411" bestFit="1" customWidth="1"/>
    <col min="3606" max="3606" width="7.125" style="411" bestFit="1" customWidth="1"/>
    <col min="3607" max="3607" width="5.25" style="411" bestFit="1" customWidth="1"/>
    <col min="3608" max="3608" width="3.5" style="411" bestFit="1" customWidth="1"/>
    <col min="3609" max="3609" width="8.875" style="411" bestFit="1" customWidth="1"/>
    <col min="3610" max="3610" width="5.25" style="411" bestFit="1" customWidth="1"/>
    <col min="3611" max="3611" width="7.5" style="411" bestFit="1" customWidth="1"/>
    <col min="3612" max="3612" width="9.5" style="411" bestFit="1" customWidth="1"/>
    <col min="3613" max="3613" width="7.5" style="411" customWidth="1"/>
    <col min="3614" max="3614" width="5.25" style="411" bestFit="1" customWidth="1"/>
    <col min="3615" max="3615" width="4.5" style="411" customWidth="1"/>
    <col min="3616" max="3616" width="5.25" style="411" bestFit="1" customWidth="1"/>
    <col min="3617" max="3617" width="6.5" style="411" customWidth="1"/>
    <col min="3618" max="3619" width="8.5" style="411" bestFit="1" customWidth="1"/>
    <col min="3620" max="3620" width="46.625" style="411" bestFit="1" customWidth="1"/>
    <col min="3621" max="3621" width="8.5" style="411" bestFit="1" customWidth="1"/>
    <col min="3622" max="3838" width="9" style="411"/>
    <col min="3839" max="3839" width="3.5" style="411" bestFit="1" customWidth="1"/>
    <col min="3840" max="3840" width="7.125" style="411" bestFit="1" customWidth="1"/>
    <col min="3841" max="3841" width="7.375" style="411" bestFit="1" customWidth="1"/>
    <col min="3842" max="3843" width="5.25" style="411" bestFit="1" customWidth="1"/>
    <col min="3844" max="3844" width="7.25" style="411" customWidth="1"/>
    <col min="3845" max="3845" width="10.5" style="411" customWidth="1"/>
    <col min="3846" max="3846" width="7.375" style="411" bestFit="1" customWidth="1"/>
    <col min="3847" max="3847" width="5.25" style="411" bestFit="1" customWidth="1"/>
    <col min="3848" max="3848" width="5.5" style="411" bestFit="1" customWidth="1"/>
    <col min="3849" max="3849" width="7.125" style="411" bestFit="1" customWidth="1"/>
    <col min="3850" max="3850" width="3.5" style="411" bestFit="1" customWidth="1"/>
    <col min="3851" max="3851" width="6.875" style="411" customWidth="1"/>
    <col min="3852" max="3852" width="8.875" style="411" bestFit="1" customWidth="1"/>
    <col min="3853" max="3853" width="4.5" style="411" customWidth="1"/>
    <col min="3854" max="3854" width="8.875" style="411" customWidth="1"/>
    <col min="3855" max="3855" width="6.875" style="411" customWidth="1"/>
    <col min="3856" max="3856" width="8.875" style="411" bestFit="1" customWidth="1"/>
    <col min="3857" max="3857" width="9" style="411"/>
    <col min="3858" max="3858" width="12.625" style="411" bestFit="1" customWidth="1"/>
    <col min="3859" max="3859" width="15.125" style="411" customWidth="1"/>
    <col min="3860" max="3860" width="6.375" style="411" bestFit="1" customWidth="1"/>
    <col min="3861" max="3861" width="6.5" style="411" bestFit="1" customWidth="1"/>
    <col min="3862" max="3862" width="7.125" style="411" bestFit="1" customWidth="1"/>
    <col min="3863" max="3863" width="5.25" style="411" bestFit="1" customWidth="1"/>
    <col min="3864" max="3864" width="3.5" style="411" bestFit="1" customWidth="1"/>
    <col min="3865" max="3865" width="8.875" style="411" bestFit="1" customWidth="1"/>
    <col min="3866" max="3866" width="5.25" style="411" bestFit="1" customWidth="1"/>
    <col min="3867" max="3867" width="7.5" style="411" bestFit="1" customWidth="1"/>
    <col min="3868" max="3868" width="9.5" style="411" bestFit="1" customWidth="1"/>
    <col min="3869" max="3869" width="7.5" style="411" customWidth="1"/>
    <col min="3870" max="3870" width="5.25" style="411" bestFit="1" customWidth="1"/>
    <col min="3871" max="3871" width="4.5" style="411" customWidth="1"/>
    <col min="3872" max="3872" width="5.25" style="411" bestFit="1" customWidth="1"/>
    <col min="3873" max="3873" width="6.5" style="411" customWidth="1"/>
    <col min="3874" max="3875" width="8.5" style="411" bestFit="1" customWidth="1"/>
    <col min="3876" max="3876" width="46.625" style="411" bestFit="1" customWidth="1"/>
    <col min="3877" max="3877" width="8.5" style="411" bestFit="1" customWidth="1"/>
    <col min="3878" max="4094" width="9" style="411"/>
    <col min="4095" max="4095" width="3.5" style="411" bestFit="1" customWidth="1"/>
    <col min="4096" max="4096" width="7.125" style="411" bestFit="1" customWidth="1"/>
    <col min="4097" max="4097" width="7.375" style="411" bestFit="1" customWidth="1"/>
    <col min="4098" max="4099" width="5.25" style="411" bestFit="1" customWidth="1"/>
    <col min="4100" max="4100" width="7.25" style="411" customWidth="1"/>
    <col min="4101" max="4101" width="10.5" style="411" customWidth="1"/>
    <col min="4102" max="4102" width="7.375" style="411" bestFit="1" customWidth="1"/>
    <col min="4103" max="4103" width="5.25" style="411" bestFit="1" customWidth="1"/>
    <col min="4104" max="4104" width="5.5" style="411" bestFit="1" customWidth="1"/>
    <col min="4105" max="4105" width="7.125" style="411" bestFit="1" customWidth="1"/>
    <col min="4106" max="4106" width="3.5" style="411" bestFit="1" customWidth="1"/>
    <col min="4107" max="4107" width="6.875" style="411" customWidth="1"/>
    <col min="4108" max="4108" width="8.875" style="411" bestFit="1" customWidth="1"/>
    <col min="4109" max="4109" width="4.5" style="411" customWidth="1"/>
    <col min="4110" max="4110" width="8.875" style="411" customWidth="1"/>
    <col min="4111" max="4111" width="6.875" style="411" customWidth="1"/>
    <col min="4112" max="4112" width="8.875" style="411" bestFit="1" customWidth="1"/>
    <col min="4113" max="4113" width="9" style="411"/>
    <col min="4114" max="4114" width="12.625" style="411" bestFit="1" customWidth="1"/>
    <col min="4115" max="4115" width="15.125" style="411" customWidth="1"/>
    <col min="4116" max="4116" width="6.375" style="411" bestFit="1" customWidth="1"/>
    <col min="4117" max="4117" width="6.5" style="411" bestFit="1" customWidth="1"/>
    <col min="4118" max="4118" width="7.125" style="411" bestFit="1" customWidth="1"/>
    <col min="4119" max="4119" width="5.25" style="411" bestFit="1" customWidth="1"/>
    <col min="4120" max="4120" width="3.5" style="411" bestFit="1" customWidth="1"/>
    <col min="4121" max="4121" width="8.875" style="411" bestFit="1" customWidth="1"/>
    <col min="4122" max="4122" width="5.25" style="411" bestFit="1" customWidth="1"/>
    <col min="4123" max="4123" width="7.5" style="411" bestFit="1" customWidth="1"/>
    <col min="4124" max="4124" width="9.5" style="411" bestFit="1" customWidth="1"/>
    <col min="4125" max="4125" width="7.5" style="411" customWidth="1"/>
    <col min="4126" max="4126" width="5.25" style="411" bestFit="1" customWidth="1"/>
    <col min="4127" max="4127" width="4.5" style="411" customWidth="1"/>
    <col min="4128" max="4128" width="5.25" style="411" bestFit="1" customWidth="1"/>
    <col min="4129" max="4129" width="6.5" style="411" customWidth="1"/>
    <col min="4130" max="4131" width="8.5" style="411" bestFit="1" customWidth="1"/>
    <col min="4132" max="4132" width="46.625" style="411" bestFit="1" customWidth="1"/>
    <col min="4133" max="4133" width="8.5" style="411" bestFit="1" customWidth="1"/>
    <col min="4134" max="4350" width="9" style="411"/>
    <col min="4351" max="4351" width="3.5" style="411" bestFit="1" customWidth="1"/>
    <col min="4352" max="4352" width="7.125" style="411" bestFit="1" customWidth="1"/>
    <col min="4353" max="4353" width="7.375" style="411" bestFit="1" customWidth="1"/>
    <col min="4354" max="4355" width="5.25" style="411" bestFit="1" customWidth="1"/>
    <col min="4356" max="4356" width="7.25" style="411" customWidth="1"/>
    <col min="4357" max="4357" width="10.5" style="411" customWidth="1"/>
    <col min="4358" max="4358" width="7.375" style="411" bestFit="1" customWidth="1"/>
    <col min="4359" max="4359" width="5.25" style="411" bestFit="1" customWidth="1"/>
    <col min="4360" max="4360" width="5.5" style="411" bestFit="1" customWidth="1"/>
    <col min="4361" max="4361" width="7.125" style="411" bestFit="1" customWidth="1"/>
    <col min="4362" max="4362" width="3.5" style="411" bestFit="1" customWidth="1"/>
    <col min="4363" max="4363" width="6.875" style="411" customWidth="1"/>
    <col min="4364" max="4364" width="8.875" style="411" bestFit="1" customWidth="1"/>
    <col min="4365" max="4365" width="4.5" style="411" customWidth="1"/>
    <col min="4366" max="4366" width="8.875" style="411" customWidth="1"/>
    <col min="4367" max="4367" width="6.875" style="411" customWidth="1"/>
    <col min="4368" max="4368" width="8.875" style="411" bestFit="1" customWidth="1"/>
    <col min="4369" max="4369" width="9" style="411"/>
    <col min="4370" max="4370" width="12.625" style="411" bestFit="1" customWidth="1"/>
    <col min="4371" max="4371" width="15.125" style="411" customWidth="1"/>
    <col min="4372" max="4372" width="6.375" style="411" bestFit="1" customWidth="1"/>
    <col min="4373" max="4373" width="6.5" style="411" bestFit="1" customWidth="1"/>
    <col min="4374" max="4374" width="7.125" style="411" bestFit="1" customWidth="1"/>
    <col min="4375" max="4375" width="5.25" style="411" bestFit="1" customWidth="1"/>
    <col min="4376" max="4376" width="3.5" style="411" bestFit="1" customWidth="1"/>
    <col min="4377" max="4377" width="8.875" style="411" bestFit="1" customWidth="1"/>
    <col min="4378" max="4378" width="5.25" style="411" bestFit="1" customWidth="1"/>
    <col min="4379" max="4379" width="7.5" style="411" bestFit="1" customWidth="1"/>
    <col min="4380" max="4380" width="9.5" style="411" bestFit="1" customWidth="1"/>
    <col min="4381" max="4381" width="7.5" style="411" customWidth="1"/>
    <col min="4382" max="4382" width="5.25" style="411" bestFit="1" customWidth="1"/>
    <col min="4383" max="4383" width="4.5" style="411" customWidth="1"/>
    <col min="4384" max="4384" width="5.25" style="411" bestFit="1" customWidth="1"/>
    <col min="4385" max="4385" width="6.5" style="411" customWidth="1"/>
    <col min="4386" max="4387" width="8.5" style="411" bestFit="1" customWidth="1"/>
    <col min="4388" max="4388" width="46.625" style="411" bestFit="1" customWidth="1"/>
    <col min="4389" max="4389" width="8.5" style="411" bestFit="1" customWidth="1"/>
    <col min="4390" max="4606" width="9" style="411"/>
    <col min="4607" max="4607" width="3.5" style="411" bestFit="1" customWidth="1"/>
    <col min="4608" max="4608" width="7.125" style="411" bestFit="1" customWidth="1"/>
    <col min="4609" max="4609" width="7.375" style="411" bestFit="1" customWidth="1"/>
    <col min="4610" max="4611" width="5.25" style="411" bestFit="1" customWidth="1"/>
    <col min="4612" max="4612" width="7.25" style="411" customWidth="1"/>
    <col min="4613" max="4613" width="10.5" style="411" customWidth="1"/>
    <col min="4614" max="4614" width="7.375" style="411" bestFit="1" customWidth="1"/>
    <col min="4615" max="4615" width="5.25" style="411" bestFit="1" customWidth="1"/>
    <col min="4616" max="4616" width="5.5" style="411" bestFit="1" customWidth="1"/>
    <col min="4617" max="4617" width="7.125" style="411" bestFit="1" customWidth="1"/>
    <col min="4618" max="4618" width="3.5" style="411" bestFit="1" customWidth="1"/>
    <col min="4619" max="4619" width="6.875" style="411" customWidth="1"/>
    <col min="4620" max="4620" width="8.875" style="411" bestFit="1" customWidth="1"/>
    <col min="4621" max="4621" width="4.5" style="411" customWidth="1"/>
    <col min="4622" max="4622" width="8.875" style="411" customWidth="1"/>
    <col min="4623" max="4623" width="6.875" style="411" customWidth="1"/>
    <col min="4624" max="4624" width="8.875" style="411" bestFit="1" customWidth="1"/>
    <col min="4625" max="4625" width="9" style="411"/>
    <col min="4626" max="4626" width="12.625" style="411" bestFit="1" customWidth="1"/>
    <col min="4627" max="4627" width="15.125" style="411" customWidth="1"/>
    <col min="4628" max="4628" width="6.375" style="411" bestFit="1" customWidth="1"/>
    <col min="4629" max="4629" width="6.5" style="411" bestFit="1" customWidth="1"/>
    <col min="4630" max="4630" width="7.125" style="411" bestFit="1" customWidth="1"/>
    <col min="4631" max="4631" width="5.25" style="411" bestFit="1" customWidth="1"/>
    <col min="4632" max="4632" width="3.5" style="411" bestFit="1" customWidth="1"/>
    <col min="4633" max="4633" width="8.875" style="411" bestFit="1" customWidth="1"/>
    <col min="4634" max="4634" width="5.25" style="411" bestFit="1" customWidth="1"/>
    <col min="4635" max="4635" width="7.5" style="411" bestFit="1" customWidth="1"/>
    <col min="4636" max="4636" width="9.5" style="411" bestFit="1" customWidth="1"/>
    <col min="4637" max="4637" width="7.5" style="411" customWidth="1"/>
    <col min="4638" max="4638" width="5.25" style="411" bestFit="1" customWidth="1"/>
    <col min="4639" max="4639" width="4.5" style="411" customWidth="1"/>
    <col min="4640" max="4640" width="5.25" style="411" bestFit="1" customWidth="1"/>
    <col min="4641" max="4641" width="6.5" style="411" customWidth="1"/>
    <col min="4642" max="4643" width="8.5" style="411" bestFit="1" customWidth="1"/>
    <col min="4644" max="4644" width="46.625" style="411" bestFit="1" customWidth="1"/>
    <col min="4645" max="4645" width="8.5" style="411" bestFit="1" customWidth="1"/>
    <col min="4646" max="4862" width="9" style="411"/>
    <col min="4863" max="4863" width="3.5" style="411" bestFit="1" customWidth="1"/>
    <col min="4864" max="4864" width="7.125" style="411" bestFit="1" customWidth="1"/>
    <col min="4865" max="4865" width="7.375" style="411" bestFit="1" customWidth="1"/>
    <col min="4866" max="4867" width="5.25" style="411" bestFit="1" customWidth="1"/>
    <col min="4868" max="4868" width="7.25" style="411" customWidth="1"/>
    <col min="4869" max="4869" width="10.5" style="411" customWidth="1"/>
    <col min="4870" max="4870" width="7.375" style="411" bestFit="1" customWidth="1"/>
    <col min="4871" max="4871" width="5.25" style="411" bestFit="1" customWidth="1"/>
    <col min="4872" max="4872" width="5.5" style="411" bestFit="1" customWidth="1"/>
    <col min="4873" max="4873" width="7.125" style="411" bestFit="1" customWidth="1"/>
    <col min="4874" max="4874" width="3.5" style="411" bestFit="1" customWidth="1"/>
    <col min="4875" max="4875" width="6.875" style="411" customWidth="1"/>
    <col min="4876" max="4876" width="8.875" style="411" bestFit="1" customWidth="1"/>
    <col min="4877" max="4877" width="4.5" style="411" customWidth="1"/>
    <col min="4878" max="4878" width="8.875" style="411" customWidth="1"/>
    <col min="4879" max="4879" width="6.875" style="411" customWidth="1"/>
    <col min="4880" max="4880" width="8.875" style="411" bestFit="1" customWidth="1"/>
    <col min="4881" max="4881" width="9" style="411"/>
    <col min="4882" max="4882" width="12.625" style="411" bestFit="1" customWidth="1"/>
    <col min="4883" max="4883" width="15.125" style="411" customWidth="1"/>
    <col min="4884" max="4884" width="6.375" style="411" bestFit="1" customWidth="1"/>
    <col min="4885" max="4885" width="6.5" style="411" bestFit="1" customWidth="1"/>
    <col min="4886" max="4886" width="7.125" style="411" bestFit="1" customWidth="1"/>
    <col min="4887" max="4887" width="5.25" style="411" bestFit="1" customWidth="1"/>
    <col min="4888" max="4888" width="3.5" style="411" bestFit="1" customWidth="1"/>
    <col min="4889" max="4889" width="8.875" style="411" bestFit="1" customWidth="1"/>
    <col min="4890" max="4890" width="5.25" style="411" bestFit="1" customWidth="1"/>
    <col min="4891" max="4891" width="7.5" style="411" bestFit="1" customWidth="1"/>
    <col min="4892" max="4892" width="9.5" style="411" bestFit="1" customWidth="1"/>
    <col min="4893" max="4893" width="7.5" style="411" customWidth="1"/>
    <col min="4894" max="4894" width="5.25" style="411" bestFit="1" customWidth="1"/>
    <col min="4895" max="4895" width="4.5" style="411" customWidth="1"/>
    <col min="4896" max="4896" width="5.25" style="411" bestFit="1" customWidth="1"/>
    <col min="4897" max="4897" width="6.5" style="411" customWidth="1"/>
    <col min="4898" max="4899" width="8.5" style="411" bestFit="1" customWidth="1"/>
    <col min="4900" max="4900" width="46.625" style="411" bestFit="1" customWidth="1"/>
    <col min="4901" max="4901" width="8.5" style="411" bestFit="1" customWidth="1"/>
    <col min="4902" max="5118" width="9" style="411"/>
    <col min="5119" max="5119" width="3.5" style="411" bestFit="1" customWidth="1"/>
    <col min="5120" max="5120" width="7.125" style="411" bestFit="1" customWidth="1"/>
    <col min="5121" max="5121" width="7.375" style="411" bestFit="1" customWidth="1"/>
    <col min="5122" max="5123" width="5.25" style="411" bestFit="1" customWidth="1"/>
    <col min="5124" max="5124" width="7.25" style="411" customWidth="1"/>
    <col min="5125" max="5125" width="10.5" style="411" customWidth="1"/>
    <col min="5126" max="5126" width="7.375" style="411" bestFit="1" customWidth="1"/>
    <col min="5127" max="5127" width="5.25" style="411" bestFit="1" customWidth="1"/>
    <col min="5128" max="5128" width="5.5" style="411" bestFit="1" customWidth="1"/>
    <col min="5129" max="5129" width="7.125" style="411" bestFit="1" customWidth="1"/>
    <col min="5130" max="5130" width="3.5" style="411" bestFit="1" customWidth="1"/>
    <col min="5131" max="5131" width="6.875" style="411" customWidth="1"/>
    <col min="5132" max="5132" width="8.875" style="411" bestFit="1" customWidth="1"/>
    <col min="5133" max="5133" width="4.5" style="411" customWidth="1"/>
    <col min="5134" max="5134" width="8.875" style="411" customWidth="1"/>
    <col min="5135" max="5135" width="6.875" style="411" customWidth="1"/>
    <col min="5136" max="5136" width="8.875" style="411" bestFit="1" customWidth="1"/>
    <col min="5137" max="5137" width="9" style="411"/>
    <col min="5138" max="5138" width="12.625" style="411" bestFit="1" customWidth="1"/>
    <col min="5139" max="5139" width="15.125" style="411" customWidth="1"/>
    <col min="5140" max="5140" width="6.375" style="411" bestFit="1" customWidth="1"/>
    <col min="5141" max="5141" width="6.5" style="411" bestFit="1" customWidth="1"/>
    <col min="5142" max="5142" width="7.125" style="411" bestFit="1" customWidth="1"/>
    <col min="5143" max="5143" width="5.25" style="411" bestFit="1" customWidth="1"/>
    <col min="5144" max="5144" width="3.5" style="411" bestFit="1" customWidth="1"/>
    <col min="5145" max="5145" width="8.875" style="411" bestFit="1" customWidth="1"/>
    <col min="5146" max="5146" width="5.25" style="411" bestFit="1" customWidth="1"/>
    <col min="5147" max="5147" width="7.5" style="411" bestFit="1" customWidth="1"/>
    <col min="5148" max="5148" width="9.5" style="411" bestFit="1" customWidth="1"/>
    <col min="5149" max="5149" width="7.5" style="411" customWidth="1"/>
    <col min="5150" max="5150" width="5.25" style="411" bestFit="1" customWidth="1"/>
    <col min="5151" max="5151" width="4.5" style="411" customWidth="1"/>
    <col min="5152" max="5152" width="5.25" style="411" bestFit="1" customWidth="1"/>
    <col min="5153" max="5153" width="6.5" style="411" customWidth="1"/>
    <col min="5154" max="5155" width="8.5" style="411" bestFit="1" customWidth="1"/>
    <col min="5156" max="5156" width="46.625" style="411" bestFit="1" customWidth="1"/>
    <col min="5157" max="5157" width="8.5" style="411" bestFit="1" customWidth="1"/>
    <col min="5158" max="5374" width="9" style="411"/>
    <col min="5375" max="5375" width="3.5" style="411" bestFit="1" customWidth="1"/>
    <col min="5376" max="5376" width="7.125" style="411" bestFit="1" customWidth="1"/>
    <col min="5377" max="5377" width="7.375" style="411" bestFit="1" customWidth="1"/>
    <col min="5378" max="5379" width="5.25" style="411" bestFit="1" customWidth="1"/>
    <col min="5380" max="5380" width="7.25" style="411" customWidth="1"/>
    <col min="5381" max="5381" width="10.5" style="411" customWidth="1"/>
    <col min="5382" max="5382" width="7.375" style="411" bestFit="1" customWidth="1"/>
    <col min="5383" max="5383" width="5.25" style="411" bestFit="1" customWidth="1"/>
    <col min="5384" max="5384" width="5.5" style="411" bestFit="1" customWidth="1"/>
    <col min="5385" max="5385" width="7.125" style="411" bestFit="1" customWidth="1"/>
    <col min="5386" max="5386" width="3.5" style="411" bestFit="1" customWidth="1"/>
    <col min="5387" max="5387" width="6.875" style="411" customWidth="1"/>
    <col min="5388" max="5388" width="8.875" style="411" bestFit="1" customWidth="1"/>
    <col min="5389" max="5389" width="4.5" style="411" customWidth="1"/>
    <col min="5390" max="5390" width="8.875" style="411" customWidth="1"/>
    <col min="5391" max="5391" width="6.875" style="411" customWidth="1"/>
    <col min="5392" max="5392" width="8.875" style="411" bestFit="1" customWidth="1"/>
    <col min="5393" max="5393" width="9" style="411"/>
    <col min="5394" max="5394" width="12.625" style="411" bestFit="1" customWidth="1"/>
    <col min="5395" max="5395" width="15.125" style="411" customWidth="1"/>
    <col min="5396" max="5396" width="6.375" style="411" bestFit="1" customWidth="1"/>
    <col min="5397" max="5397" width="6.5" style="411" bestFit="1" customWidth="1"/>
    <col min="5398" max="5398" width="7.125" style="411" bestFit="1" customWidth="1"/>
    <col min="5399" max="5399" width="5.25" style="411" bestFit="1" customWidth="1"/>
    <col min="5400" max="5400" width="3.5" style="411" bestFit="1" customWidth="1"/>
    <col min="5401" max="5401" width="8.875" style="411" bestFit="1" customWidth="1"/>
    <col min="5402" max="5402" width="5.25" style="411" bestFit="1" customWidth="1"/>
    <col min="5403" max="5403" width="7.5" style="411" bestFit="1" customWidth="1"/>
    <col min="5404" max="5404" width="9.5" style="411" bestFit="1" customWidth="1"/>
    <col min="5405" max="5405" width="7.5" style="411" customWidth="1"/>
    <col min="5406" max="5406" width="5.25" style="411" bestFit="1" customWidth="1"/>
    <col min="5407" max="5407" width="4.5" style="411" customWidth="1"/>
    <col min="5408" max="5408" width="5.25" style="411" bestFit="1" customWidth="1"/>
    <col min="5409" max="5409" width="6.5" style="411" customWidth="1"/>
    <col min="5410" max="5411" width="8.5" style="411" bestFit="1" customWidth="1"/>
    <col min="5412" max="5412" width="46.625" style="411" bestFit="1" customWidth="1"/>
    <col min="5413" max="5413" width="8.5" style="411" bestFit="1" customWidth="1"/>
    <col min="5414" max="5630" width="9" style="411"/>
    <col min="5631" max="5631" width="3.5" style="411" bestFit="1" customWidth="1"/>
    <col min="5632" max="5632" width="7.125" style="411" bestFit="1" customWidth="1"/>
    <col min="5633" max="5633" width="7.375" style="411" bestFit="1" customWidth="1"/>
    <col min="5634" max="5635" width="5.25" style="411" bestFit="1" customWidth="1"/>
    <col min="5636" max="5636" width="7.25" style="411" customWidth="1"/>
    <col min="5637" max="5637" width="10.5" style="411" customWidth="1"/>
    <col min="5638" max="5638" width="7.375" style="411" bestFit="1" customWidth="1"/>
    <col min="5639" max="5639" width="5.25" style="411" bestFit="1" customWidth="1"/>
    <col min="5640" max="5640" width="5.5" style="411" bestFit="1" customWidth="1"/>
    <col min="5641" max="5641" width="7.125" style="411" bestFit="1" customWidth="1"/>
    <col min="5642" max="5642" width="3.5" style="411" bestFit="1" customWidth="1"/>
    <col min="5643" max="5643" width="6.875" style="411" customWidth="1"/>
    <col min="5644" max="5644" width="8.875" style="411" bestFit="1" customWidth="1"/>
    <col min="5645" max="5645" width="4.5" style="411" customWidth="1"/>
    <col min="5646" max="5646" width="8.875" style="411" customWidth="1"/>
    <col min="5647" max="5647" width="6.875" style="411" customWidth="1"/>
    <col min="5648" max="5648" width="8.875" style="411" bestFit="1" customWidth="1"/>
    <col min="5649" max="5649" width="9" style="411"/>
    <col min="5650" max="5650" width="12.625" style="411" bestFit="1" customWidth="1"/>
    <col min="5651" max="5651" width="15.125" style="411" customWidth="1"/>
    <col min="5652" max="5652" width="6.375" style="411" bestFit="1" customWidth="1"/>
    <col min="5653" max="5653" width="6.5" style="411" bestFit="1" customWidth="1"/>
    <col min="5654" max="5654" width="7.125" style="411" bestFit="1" customWidth="1"/>
    <col min="5655" max="5655" width="5.25" style="411" bestFit="1" customWidth="1"/>
    <col min="5656" max="5656" width="3.5" style="411" bestFit="1" customWidth="1"/>
    <col min="5657" max="5657" width="8.875" style="411" bestFit="1" customWidth="1"/>
    <col min="5658" max="5658" width="5.25" style="411" bestFit="1" customWidth="1"/>
    <col min="5659" max="5659" width="7.5" style="411" bestFit="1" customWidth="1"/>
    <col min="5660" max="5660" width="9.5" style="411" bestFit="1" customWidth="1"/>
    <col min="5661" max="5661" width="7.5" style="411" customWidth="1"/>
    <col min="5662" max="5662" width="5.25" style="411" bestFit="1" customWidth="1"/>
    <col min="5663" max="5663" width="4.5" style="411" customWidth="1"/>
    <col min="5664" max="5664" width="5.25" style="411" bestFit="1" customWidth="1"/>
    <col min="5665" max="5665" width="6.5" style="411" customWidth="1"/>
    <col min="5666" max="5667" width="8.5" style="411" bestFit="1" customWidth="1"/>
    <col min="5668" max="5668" width="46.625" style="411" bestFit="1" customWidth="1"/>
    <col min="5669" max="5669" width="8.5" style="411" bestFit="1" customWidth="1"/>
    <col min="5670" max="5886" width="9" style="411"/>
    <col min="5887" max="5887" width="3.5" style="411" bestFit="1" customWidth="1"/>
    <col min="5888" max="5888" width="7.125" style="411" bestFit="1" customWidth="1"/>
    <col min="5889" max="5889" width="7.375" style="411" bestFit="1" customWidth="1"/>
    <col min="5890" max="5891" width="5.25" style="411" bestFit="1" customWidth="1"/>
    <col min="5892" max="5892" width="7.25" style="411" customWidth="1"/>
    <col min="5893" max="5893" width="10.5" style="411" customWidth="1"/>
    <col min="5894" max="5894" width="7.375" style="411" bestFit="1" customWidth="1"/>
    <col min="5895" max="5895" width="5.25" style="411" bestFit="1" customWidth="1"/>
    <col min="5896" max="5896" width="5.5" style="411" bestFit="1" customWidth="1"/>
    <col min="5897" max="5897" width="7.125" style="411" bestFit="1" customWidth="1"/>
    <col min="5898" max="5898" width="3.5" style="411" bestFit="1" customWidth="1"/>
    <col min="5899" max="5899" width="6.875" style="411" customWidth="1"/>
    <col min="5900" max="5900" width="8.875" style="411" bestFit="1" customWidth="1"/>
    <col min="5901" max="5901" width="4.5" style="411" customWidth="1"/>
    <col min="5902" max="5902" width="8.875" style="411" customWidth="1"/>
    <col min="5903" max="5903" width="6.875" style="411" customWidth="1"/>
    <col min="5904" max="5904" width="8.875" style="411" bestFit="1" customWidth="1"/>
    <col min="5905" max="5905" width="9" style="411"/>
    <col min="5906" max="5906" width="12.625" style="411" bestFit="1" customWidth="1"/>
    <col min="5907" max="5907" width="15.125" style="411" customWidth="1"/>
    <col min="5908" max="5908" width="6.375" style="411" bestFit="1" customWidth="1"/>
    <col min="5909" max="5909" width="6.5" style="411" bestFit="1" customWidth="1"/>
    <col min="5910" max="5910" width="7.125" style="411" bestFit="1" customWidth="1"/>
    <col min="5911" max="5911" width="5.25" style="411" bestFit="1" customWidth="1"/>
    <col min="5912" max="5912" width="3.5" style="411" bestFit="1" customWidth="1"/>
    <col min="5913" max="5913" width="8.875" style="411" bestFit="1" customWidth="1"/>
    <col min="5914" max="5914" width="5.25" style="411" bestFit="1" customWidth="1"/>
    <col min="5915" max="5915" width="7.5" style="411" bestFit="1" customWidth="1"/>
    <col min="5916" max="5916" width="9.5" style="411" bestFit="1" customWidth="1"/>
    <col min="5917" max="5917" width="7.5" style="411" customWidth="1"/>
    <col min="5918" max="5918" width="5.25" style="411" bestFit="1" customWidth="1"/>
    <col min="5919" max="5919" width="4.5" style="411" customWidth="1"/>
    <col min="5920" max="5920" width="5.25" style="411" bestFit="1" customWidth="1"/>
    <col min="5921" max="5921" width="6.5" style="411" customWidth="1"/>
    <col min="5922" max="5923" width="8.5" style="411" bestFit="1" customWidth="1"/>
    <col min="5924" max="5924" width="46.625" style="411" bestFit="1" customWidth="1"/>
    <col min="5925" max="5925" width="8.5" style="411" bestFit="1" customWidth="1"/>
    <col min="5926" max="6142" width="9" style="411"/>
    <col min="6143" max="6143" width="3.5" style="411" bestFit="1" customWidth="1"/>
    <col min="6144" max="6144" width="7.125" style="411" bestFit="1" customWidth="1"/>
    <col min="6145" max="6145" width="7.375" style="411" bestFit="1" customWidth="1"/>
    <col min="6146" max="6147" width="5.25" style="411" bestFit="1" customWidth="1"/>
    <col min="6148" max="6148" width="7.25" style="411" customWidth="1"/>
    <col min="6149" max="6149" width="10.5" style="411" customWidth="1"/>
    <col min="6150" max="6150" width="7.375" style="411" bestFit="1" customWidth="1"/>
    <col min="6151" max="6151" width="5.25" style="411" bestFit="1" customWidth="1"/>
    <col min="6152" max="6152" width="5.5" style="411" bestFit="1" customWidth="1"/>
    <col min="6153" max="6153" width="7.125" style="411" bestFit="1" customWidth="1"/>
    <col min="6154" max="6154" width="3.5" style="411" bestFit="1" customWidth="1"/>
    <col min="6155" max="6155" width="6.875" style="411" customWidth="1"/>
    <col min="6156" max="6156" width="8.875" style="411" bestFit="1" customWidth="1"/>
    <col min="6157" max="6157" width="4.5" style="411" customWidth="1"/>
    <col min="6158" max="6158" width="8.875" style="411" customWidth="1"/>
    <col min="6159" max="6159" width="6.875" style="411" customWidth="1"/>
    <col min="6160" max="6160" width="8.875" style="411" bestFit="1" customWidth="1"/>
    <col min="6161" max="6161" width="9" style="411"/>
    <col min="6162" max="6162" width="12.625" style="411" bestFit="1" customWidth="1"/>
    <col min="6163" max="6163" width="15.125" style="411" customWidth="1"/>
    <col min="6164" max="6164" width="6.375" style="411" bestFit="1" customWidth="1"/>
    <col min="6165" max="6165" width="6.5" style="411" bestFit="1" customWidth="1"/>
    <col min="6166" max="6166" width="7.125" style="411" bestFit="1" customWidth="1"/>
    <col min="6167" max="6167" width="5.25" style="411" bestFit="1" customWidth="1"/>
    <col min="6168" max="6168" width="3.5" style="411" bestFit="1" customWidth="1"/>
    <col min="6169" max="6169" width="8.875" style="411" bestFit="1" customWidth="1"/>
    <col min="6170" max="6170" width="5.25" style="411" bestFit="1" customWidth="1"/>
    <col min="6171" max="6171" width="7.5" style="411" bestFit="1" customWidth="1"/>
    <col min="6172" max="6172" width="9.5" style="411" bestFit="1" customWidth="1"/>
    <col min="6173" max="6173" width="7.5" style="411" customWidth="1"/>
    <col min="6174" max="6174" width="5.25" style="411" bestFit="1" customWidth="1"/>
    <col min="6175" max="6175" width="4.5" style="411" customWidth="1"/>
    <col min="6176" max="6176" width="5.25" style="411" bestFit="1" customWidth="1"/>
    <col min="6177" max="6177" width="6.5" style="411" customWidth="1"/>
    <col min="6178" max="6179" width="8.5" style="411" bestFit="1" customWidth="1"/>
    <col min="6180" max="6180" width="46.625" style="411" bestFit="1" customWidth="1"/>
    <col min="6181" max="6181" width="8.5" style="411" bestFit="1" customWidth="1"/>
    <col min="6182" max="6398" width="9" style="411"/>
    <col min="6399" max="6399" width="3.5" style="411" bestFit="1" customWidth="1"/>
    <col min="6400" max="6400" width="7.125" style="411" bestFit="1" customWidth="1"/>
    <col min="6401" max="6401" width="7.375" style="411" bestFit="1" customWidth="1"/>
    <col min="6402" max="6403" width="5.25" style="411" bestFit="1" customWidth="1"/>
    <col min="6404" max="6404" width="7.25" style="411" customWidth="1"/>
    <col min="6405" max="6405" width="10.5" style="411" customWidth="1"/>
    <col min="6406" max="6406" width="7.375" style="411" bestFit="1" customWidth="1"/>
    <col min="6407" max="6407" width="5.25" style="411" bestFit="1" customWidth="1"/>
    <col min="6408" max="6408" width="5.5" style="411" bestFit="1" customWidth="1"/>
    <col min="6409" max="6409" width="7.125" style="411" bestFit="1" customWidth="1"/>
    <col min="6410" max="6410" width="3.5" style="411" bestFit="1" customWidth="1"/>
    <col min="6411" max="6411" width="6.875" style="411" customWidth="1"/>
    <col min="6412" max="6412" width="8.875" style="411" bestFit="1" customWidth="1"/>
    <col min="6413" max="6413" width="4.5" style="411" customWidth="1"/>
    <col min="6414" max="6414" width="8.875" style="411" customWidth="1"/>
    <col min="6415" max="6415" width="6.875" style="411" customWidth="1"/>
    <col min="6416" max="6416" width="8.875" style="411" bestFit="1" customWidth="1"/>
    <col min="6417" max="6417" width="9" style="411"/>
    <col min="6418" max="6418" width="12.625" style="411" bestFit="1" customWidth="1"/>
    <col min="6419" max="6419" width="15.125" style="411" customWidth="1"/>
    <col min="6420" max="6420" width="6.375" style="411" bestFit="1" customWidth="1"/>
    <col min="6421" max="6421" width="6.5" style="411" bestFit="1" customWidth="1"/>
    <col min="6422" max="6422" width="7.125" style="411" bestFit="1" customWidth="1"/>
    <col min="6423" max="6423" width="5.25" style="411" bestFit="1" customWidth="1"/>
    <col min="6424" max="6424" width="3.5" style="411" bestFit="1" customWidth="1"/>
    <col min="6425" max="6425" width="8.875" style="411" bestFit="1" customWidth="1"/>
    <col min="6426" max="6426" width="5.25" style="411" bestFit="1" customWidth="1"/>
    <col min="6427" max="6427" width="7.5" style="411" bestFit="1" customWidth="1"/>
    <col min="6428" max="6428" width="9.5" style="411" bestFit="1" customWidth="1"/>
    <col min="6429" max="6429" width="7.5" style="411" customWidth="1"/>
    <col min="6430" max="6430" width="5.25" style="411" bestFit="1" customWidth="1"/>
    <col min="6431" max="6431" width="4.5" style="411" customWidth="1"/>
    <col min="6432" max="6432" width="5.25" style="411" bestFit="1" customWidth="1"/>
    <col min="6433" max="6433" width="6.5" style="411" customWidth="1"/>
    <col min="6434" max="6435" width="8.5" style="411" bestFit="1" customWidth="1"/>
    <col min="6436" max="6436" width="46.625" style="411" bestFit="1" customWidth="1"/>
    <col min="6437" max="6437" width="8.5" style="411" bestFit="1" customWidth="1"/>
    <col min="6438" max="6654" width="9" style="411"/>
    <col min="6655" max="6655" width="3.5" style="411" bestFit="1" customWidth="1"/>
    <col min="6656" max="6656" width="7.125" style="411" bestFit="1" customWidth="1"/>
    <col min="6657" max="6657" width="7.375" style="411" bestFit="1" customWidth="1"/>
    <col min="6658" max="6659" width="5.25" style="411" bestFit="1" customWidth="1"/>
    <col min="6660" max="6660" width="7.25" style="411" customWidth="1"/>
    <col min="6661" max="6661" width="10.5" style="411" customWidth="1"/>
    <col min="6662" max="6662" width="7.375" style="411" bestFit="1" customWidth="1"/>
    <col min="6663" max="6663" width="5.25" style="411" bestFit="1" customWidth="1"/>
    <col min="6664" max="6664" width="5.5" style="411" bestFit="1" customWidth="1"/>
    <col min="6665" max="6665" width="7.125" style="411" bestFit="1" customWidth="1"/>
    <col min="6666" max="6666" width="3.5" style="411" bestFit="1" customWidth="1"/>
    <col min="6667" max="6667" width="6.875" style="411" customWidth="1"/>
    <col min="6668" max="6668" width="8.875" style="411" bestFit="1" customWidth="1"/>
    <col min="6669" max="6669" width="4.5" style="411" customWidth="1"/>
    <col min="6670" max="6670" width="8.875" style="411" customWidth="1"/>
    <col min="6671" max="6671" width="6.875" style="411" customWidth="1"/>
    <col min="6672" max="6672" width="8.875" style="411" bestFit="1" customWidth="1"/>
    <col min="6673" max="6673" width="9" style="411"/>
    <col min="6674" max="6674" width="12.625" style="411" bestFit="1" customWidth="1"/>
    <col min="6675" max="6675" width="15.125" style="411" customWidth="1"/>
    <col min="6676" max="6676" width="6.375" style="411" bestFit="1" customWidth="1"/>
    <col min="6677" max="6677" width="6.5" style="411" bestFit="1" customWidth="1"/>
    <col min="6678" max="6678" width="7.125" style="411" bestFit="1" customWidth="1"/>
    <col min="6679" max="6679" width="5.25" style="411" bestFit="1" customWidth="1"/>
    <col min="6680" max="6680" width="3.5" style="411" bestFit="1" customWidth="1"/>
    <col min="6681" max="6681" width="8.875" style="411" bestFit="1" customWidth="1"/>
    <col min="6682" max="6682" width="5.25" style="411" bestFit="1" customWidth="1"/>
    <col min="6683" max="6683" width="7.5" style="411" bestFit="1" customWidth="1"/>
    <col min="6684" max="6684" width="9.5" style="411" bestFit="1" customWidth="1"/>
    <col min="6685" max="6685" width="7.5" style="411" customWidth="1"/>
    <col min="6686" max="6686" width="5.25" style="411" bestFit="1" customWidth="1"/>
    <col min="6687" max="6687" width="4.5" style="411" customWidth="1"/>
    <col min="6688" max="6688" width="5.25" style="411" bestFit="1" customWidth="1"/>
    <col min="6689" max="6689" width="6.5" style="411" customWidth="1"/>
    <col min="6690" max="6691" width="8.5" style="411" bestFit="1" customWidth="1"/>
    <col min="6692" max="6692" width="46.625" style="411" bestFit="1" customWidth="1"/>
    <col min="6693" max="6693" width="8.5" style="411" bestFit="1" customWidth="1"/>
    <col min="6694" max="6910" width="9" style="411"/>
    <col min="6911" max="6911" width="3.5" style="411" bestFit="1" customWidth="1"/>
    <col min="6912" max="6912" width="7.125" style="411" bestFit="1" customWidth="1"/>
    <col min="6913" max="6913" width="7.375" style="411" bestFit="1" customWidth="1"/>
    <col min="6914" max="6915" width="5.25" style="411" bestFit="1" customWidth="1"/>
    <col min="6916" max="6916" width="7.25" style="411" customWidth="1"/>
    <col min="6917" max="6917" width="10.5" style="411" customWidth="1"/>
    <col min="6918" max="6918" width="7.375" style="411" bestFit="1" customWidth="1"/>
    <col min="6919" max="6919" width="5.25" style="411" bestFit="1" customWidth="1"/>
    <col min="6920" max="6920" width="5.5" style="411" bestFit="1" customWidth="1"/>
    <col min="6921" max="6921" width="7.125" style="411" bestFit="1" customWidth="1"/>
    <col min="6922" max="6922" width="3.5" style="411" bestFit="1" customWidth="1"/>
    <col min="6923" max="6923" width="6.875" style="411" customWidth="1"/>
    <col min="6924" max="6924" width="8.875" style="411" bestFit="1" customWidth="1"/>
    <col min="6925" max="6925" width="4.5" style="411" customWidth="1"/>
    <col min="6926" max="6926" width="8.875" style="411" customWidth="1"/>
    <col min="6927" max="6927" width="6.875" style="411" customWidth="1"/>
    <col min="6928" max="6928" width="8.875" style="411" bestFit="1" customWidth="1"/>
    <col min="6929" max="6929" width="9" style="411"/>
    <col min="6930" max="6930" width="12.625" style="411" bestFit="1" customWidth="1"/>
    <col min="6931" max="6931" width="15.125" style="411" customWidth="1"/>
    <col min="6932" max="6932" width="6.375" style="411" bestFit="1" customWidth="1"/>
    <col min="6933" max="6933" width="6.5" style="411" bestFit="1" customWidth="1"/>
    <col min="6934" max="6934" width="7.125" style="411" bestFit="1" customWidth="1"/>
    <col min="6935" max="6935" width="5.25" style="411" bestFit="1" customWidth="1"/>
    <col min="6936" max="6936" width="3.5" style="411" bestFit="1" customWidth="1"/>
    <col min="6937" max="6937" width="8.875" style="411" bestFit="1" customWidth="1"/>
    <col min="6938" max="6938" width="5.25" style="411" bestFit="1" customWidth="1"/>
    <col min="6939" max="6939" width="7.5" style="411" bestFit="1" customWidth="1"/>
    <col min="6940" max="6940" width="9.5" style="411" bestFit="1" customWidth="1"/>
    <col min="6941" max="6941" width="7.5" style="411" customWidth="1"/>
    <col min="6942" max="6942" width="5.25" style="411" bestFit="1" customWidth="1"/>
    <col min="6943" max="6943" width="4.5" style="411" customWidth="1"/>
    <col min="6944" max="6944" width="5.25" style="411" bestFit="1" customWidth="1"/>
    <col min="6945" max="6945" width="6.5" style="411" customWidth="1"/>
    <col min="6946" max="6947" width="8.5" style="411" bestFit="1" customWidth="1"/>
    <col min="6948" max="6948" width="46.625" style="411" bestFit="1" customWidth="1"/>
    <col min="6949" max="6949" width="8.5" style="411" bestFit="1" customWidth="1"/>
    <col min="6950" max="7166" width="9" style="411"/>
    <col min="7167" max="7167" width="3.5" style="411" bestFit="1" customWidth="1"/>
    <col min="7168" max="7168" width="7.125" style="411" bestFit="1" customWidth="1"/>
    <col min="7169" max="7169" width="7.375" style="411" bestFit="1" customWidth="1"/>
    <col min="7170" max="7171" width="5.25" style="411" bestFit="1" customWidth="1"/>
    <col min="7172" max="7172" width="7.25" style="411" customWidth="1"/>
    <col min="7173" max="7173" width="10.5" style="411" customWidth="1"/>
    <col min="7174" max="7174" width="7.375" style="411" bestFit="1" customWidth="1"/>
    <col min="7175" max="7175" width="5.25" style="411" bestFit="1" customWidth="1"/>
    <col min="7176" max="7176" width="5.5" style="411" bestFit="1" customWidth="1"/>
    <col min="7177" max="7177" width="7.125" style="411" bestFit="1" customWidth="1"/>
    <col min="7178" max="7178" width="3.5" style="411" bestFit="1" customWidth="1"/>
    <col min="7179" max="7179" width="6.875" style="411" customWidth="1"/>
    <col min="7180" max="7180" width="8.875" style="411" bestFit="1" customWidth="1"/>
    <col min="7181" max="7181" width="4.5" style="411" customWidth="1"/>
    <col min="7182" max="7182" width="8.875" style="411" customWidth="1"/>
    <col min="7183" max="7183" width="6.875" style="411" customWidth="1"/>
    <col min="7184" max="7184" width="8.875" style="411" bestFit="1" customWidth="1"/>
    <col min="7185" max="7185" width="9" style="411"/>
    <col min="7186" max="7186" width="12.625" style="411" bestFit="1" customWidth="1"/>
    <col min="7187" max="7187" width="15.125" style="411" customWidth="1"/>
    <col min="7188" max="7188" width="6.375" style="411" bestFit="1" customWidth="1"/>
    <col min="7189" max="7189" width="6.5" style="411" bestFit="1" customWidth="1"/>
    <col min="7190" max="7190" width="7.125" style="411" bestFit="1" customWidth="1"/>
    <col min="7191" max="7191" width="5.25" style="411" bestFit="1" customWidth="1"/>
    <col min="7192" max="7192" width="3.5" style="411" bestFit="1" customWidth="1"/>
    <col min="7193" max="7193" width="8.875" style="411" bestFit="1" customWidth="1"/>
    <col min="7194" max="7194" width="5.25" style="411" bestFit="1" customWidth="1"/>
    <col min="7195" max="7195" width="7.5" style="411" bestFit="1" customWidth="1"/>
    <col min="7196" max="7196" width="9.5" style="411" bestFit="1" customWidth="1"/>
    <col min="7197" max="7197" width="7.5" style="411" customWidth="1"/>
    <col min="7198" max="7198" width="5.25" style="411" bestFit="1" customWidth="1"/>
    <col min="7199" max="7199" width="4.5" style="411" customWidth="1"/>
    <col min="7200" max="7200" width="5.25" style="411" bestFit="1" customWidth="1"/>
    <col min="7201" max="7201" width="6.5" style="411" customWidth="1"/>
    <col min="7202" max="7203" width="8.5" style="411" bestFit="1" customWidth="1"/>
    <col min="7204" max="7204" width="46.625" style="411" bestFit="1" customWidth="1"/>
    <col min="7205" max="7205" width="8.5" style="411" bestFit="1" customWidth="1"/>
    <col min="7206" max="7422" width="9" style="411"/>
    <col min="7423" max="7423" width="3.5" style="411" bestFit="1" customWidth="1"/>
    <col min="7424" max="7424" width="7.125" style="411" bestFit="1" customWidth="1"/>
    <col min="7425" max="7425" width="7.375" style="411" bestFit="1" customWidth="1"/>
    <col min="7426" max="7427" width="5.25" style="411" bestFit="1" customWidth="1"/>
    <col min="7428" max="7428" width="7.25" style="411" customWidth="1"/>
    <col min="7429" max="7429" width="10.5" style="411" customWidth="1"/>
    <col min="7430" max="7430" width="7.375" style="411" bestFit="1" customWidth="1"/>
    <col min="7431" max="7431" width="5.25" style="411" bestFit="1" customWidth="1"/>
    <col min="7432" max="7432" width="5.5" style="411" bestFit="1" customWidth="1"/>
    <col min="7433" max="7433" width="7.125" style="411" bestFit="1" customWidth="1"/>
    <col min="7434" max="7434" width="3.5" style="411" bestFit="1" customWidth="1"/>
    <col min="7435" max="7435" width="6.875" style="411" customWidth="1"/>
    <col min="7436" max="7436" width="8.875" style="411" bestFit="1" customWidth="1"/>
    <col min="7437" max="7437" width="4.5" style="411" customWidth="1"/>
    <col min="7438" max="7438" width="8.875" style="411" customWidth="1"/>
    <col min="7439" max="7439" width="6.875" style="411" customWidth="1"/>
    <col min="7440" max="7440" width="8.875" style="411" bestFit="1" customWidth="1"/>
    <col min="7441" max="7441" width="9" style="411"/>
    <col min="7442" max="7442" width="12.625" style="411" bestFit="1" customWidth="1"/>
    <col min="7443" max="7443" width="15.125" style="411" customWidth="1"/>
    <col min="7444" max="7444" width="6.375" style="411" bestFit="1" customWidth="1"/>
    <col min="7445" max="7445" width="6.5" style="411" bestFit="1" customWidth="1"/>
    <col min="7446" max="7446" width="7.125" style="411" bestFit="1" customWidth="1"/>
    <col min="7447" max="7447" width="5.25" style="411" bestFit="1" customWidth="1"/>
    <col min="7448" max="7448" width="3.5" style="411" bestFit="1" customWidth="1"/>
    <col min="7449" max="7449" width="8.875" style="411" bestFit="1" customWidth="1"/>
    <col min="7450" max="7450" width="5.25" style="411" bestFit="1" customWidth="1"/>
    <col min="7451" max="7451" width="7.5" style="411" bestFit="1" customWidth="1"/>
    <col min="7452" max="7452" width="9.5" style="411" bestFit="1" customWidth="1"/>
    <col min="7453" max="7453" width="7.5" style="411" customWidth="1"/>
    <col min="7454" max="7454" width="5.25" style="411" bestFit="1" customWidth="1"/>
    <col min="7455" max="7455" width="4.5" style="411" customWidth="1"/>
    <col min="7456" max="7456" width="5.25" style="411" bestFit="1" customWidth="1"/>
    <col min="7457" max="7457" width="6.5" style="411" customWidth="1"/>
    <col min="7458" max="7459" width="8.5" style="411" bestFit="1" customWidth="1"/>
    <col min="7460" max="7460" width="46.625" style="411" bestFit="1" customWidth="1"/>
    <col min="7461" max="7461" width="8.5" style="411" bestFit="1" customWidth="1"/>
    <col min="7462" max="7678" width="9" style="411"/>
    <col min="7679" max="7679" width="3.5" style="411" bestFit="1" customWidth="1"/>
    <col min="7680" max="7680" width="7.125" style="411" bestFit="1" customWidth="1"/>
    <col min="7681" max="7681" width="7.375" style="411" bestFit="1" customWidth="1"/>
    <col min="7682" max="7683" width="5.25" style="411" bestFit="1" customWidth="1"/>
    <col min="7684" max="7684" width="7.25" style="411" customWidth="1"/>
    <col min="7685" max="7685" width="10.5" style="411" customWidth="1"/>
    <col min="7686" max="7686" width="7.375" style="411" bestFit="1" customWidth="1"/>
    <col min="7687" max="7687" width="5.25" style="411" bestFit="1" customWidth="1"/>
    <col min="7688" max="7688" width="5.5" style="411" bestFit="1" customWidth="1"/>
    <col min="7689" max="7689" width="7.125" style="411" bestFit="1" customWidth="1"/>
    <col min="7690" max="7690" width="3.5" style="411" bestFit="1" customWidth="1"/>
    <col min="7691" max="7691" width="6.875" style="411" customWidth="1"/>
    <col min="7692" max="7692" width="8.875" style="411" bestFit="1" customWidth="1"/>
    <col min="7693" max="7693" width="4.5" style="411" customWidth="1"/>
    <col min="7694" max="7694" width="8.875" style="411" customWidth="1"/>
    <col min="7695" max="7695" width="6.875" style="411" customWidth="1"/>
    <col min="7696" max="7696" width="8.875" style="411" bestFit="1" customWidth="1"/>
    <col min="7697" max="7697" width="9" style="411"/>
    <col min="7698" max="7698" width="12.625" style="411" bestFit="1" customWidth="1"/>
    <col min="7699" max="7699" width="15.125" style="411" customWidth="1"/>
    <col min="7700" max="7700" width="6.375" style="411" bestFit="1" customWidth="1"/>
    <col min="7701" max="7701" width="6.5" style="411" bestFit="1" customWidth="1"/>
    <col min="7702" max="7702" width="7.125" style="411" bestFit="1" customWidth="1"/>
    <col min="7703" max="7703" width="5.25" style="411" bestFit="1" customWidth="1"/>
    <col min="7704" max="7704" width="3.5" style="411" bestFit="1" customWidth="1"/>
    <col min="7705" max="7705" width="8.875" style="411" bestFit="1" customWidth="1"/>
    <col min="7706" max="7706" width="5.25" style="411" bestFit="1" customWidth="1"/>
    <col min="7707" max="7707" width="7.5" style="411" bestFit="1" customWidth="1"/>
    <col min="7708" max="7708" width="9.5" style="411" bestFit="1" customWidth="1"/>
    <col min="7709" max="7709" width="7.5" style="411" customWidth="1"/>
    <col min="7710" max="7710" width="5.25" style="411" bestFit="1" customWidth="1"/>
    <col min="7711" max="7711" width="4.5" style="411" customWidth="1"/>
    <col min="7712" max="7712" width="5.25" style="411" bestFit="1" customWidth="1"/>
    <col min="7713" max="7713" width="6.5" style="411" customWidth="1"/>
    <col min="7714" max="7715" width="8.5" style="411" bestFit="1" customWidth="1"/>
    <col min="7716" max="7716" width="46.625" style="411" bestFit="1" customWidth="1"/>
    <col min="7717" max="7717" width="8.5" style="411" bestFit="1" customWidth="1"/>
    <col min="7718" max="7934" width="9" style="411"/>
    <col min="7935" max="7935" width="3.5" style="411" bestFit="1" customWidth="1"/>
    <col min="7936" max="7936" width="7.125" style="411" bestFit="1" customWidth="1"/>
    <col min="7937" max="7937" width="7.375" style="411" bestFit="1" customWidth="1"/>
    <col min="7938" max="7939" width="5.25" style="411" bestFit="1" customWidth="1"/>
    <col min="7940" max="7940" width="7.25" style="411" customWidth="1"/>
    <col min="7941" max="7941" width="10.5" style="411" customWidth="1"/>
    <col min="7942" max="7942" width="7.375" style="411" bestFit="1" customWidth="1"/>
    <col min="7943" max="7943" width="5.25" style="411" bestFit="1" customWidth="1"/>
    <col min="7944" max="7944" width="5.5" style="411" bestFit="1" customWidth="1"/>
    <col min="7945" max="7945" width="7.125" style="411" bestFit="1" customWidth="1"/>
    <col min="7946" max="7946" width="3.5" style="411" bestFit="1" customWidth="1"/>
    <col min="7947" max="7947" width="6.875" style="411" customWidth="1"/>
    <col min="7948" max="7948" width="8.875" style="411" bestFit="1" customWidth="1"/>
    <col min="7949" max="7949" width="4.5" style="411" customWidth="1"/>
    <col min="7950" max="7950" width="8.875" style="411" customWidth="1"/>
    <col min="7951" max="7951" width="6.875" style="411" customWidth="1"/>
    <col min="7952" max="7952" width="8.875" style="411" bestFit="1" customWidth="1"/>
    <col min="7953" max="7953" width="9" style="411"/>
    <col min="7954" max="7954" width="12.625" style="411" bestFit="1" customWidth="1"/>
    <col min="7955" max="7955" width="15.125" style="411" customWidth="1"/>
    <col min="7956" max="7956" width="6.375" style="411" bestFit="1" customWidth="1"/>
    <col min="7957" max="7957" width="6.5" style="411" bestFit="1" customWidth="1"/>
    <col min="7958" max="7958" width="7.125" style="411" bestFit="1" customWidth="1"/>
    <col min="7959" max="7959" width="5.25" style="411" bestFit="1" customWidth="1"/>
    <col min="7960" max="7960" width="3.5" style="411" bestFit="1" customWidth="1"/>
    <col min="7961" max="7961" width="8.875" style="411" bestFit="1" customWidth="1"/>
    <col min="7962" max="7962" width="5.25" style="411" bestFit="1" customWidth="1"/>
    <col min="7963" max="7963" width="7.5" style="411" bestFit="1" customWidth="1"/>
    <col min="7964" max="7964" width="9.5" style="411" bestFit="1" customWidth="1"/>
    <col min="7965" max="7965" width="7.5" style="411" customWidth="1"/>
    <col min="7966" max="7966" width="5.25" style="411" bestFit="1" customWidth="1"/>
    <col min="7967" max="7967" width="4.5" style="411" customWidth="1"/>
    <col min="7968" max="7968" width="5.25" style="411" bestFit="1" customWidth="1"/>
    <col min="7969" max="7969" width="6.5" style="411" customWidth="1"/>
    <col min="7970" max="7971" width="8.5" style="411" bestFit="1" customWidth="1"/>
    <col min="7972" max="7972" width="46.625" style="411" bestFit="1" customWidth="1"/>
    <col min="7973" max="7973" width="8.5" style="411" bestFit="1" customWidth="1"/>
    <col min="7974" max="8190" width="9" style="411"/>
    <col min="8191" max="8191" width="3.5" style="411" bestFit="1" customWidth="1"/>
    <col min="8192" max="8192" width="7.125" style="411" bestFit="1" customWidth="1"/>
    <col min="8193" max="8193" width="7.375" style="411" bestFit="1" customWidth="1"/>
    <col min="8194" max="8195" width="5.25" style="411" bestFit="1" customWidth="1"/>
    <col min="8196" max="8196" width="7.25" style="411" customWidth="1"/>
    <col min="8197" max="8197" width="10.5" style="411" customWidth="1"/>
    <col min="8198" max="8198" width="7.375" style="411" bestFit="1" customWidth="1"/>
    <col min="8199" max="8199" width="5.25" style="411" bestFit="1" customWidth="1"/>
    <col min="8200" max="8200" width="5.5" style="411" bestFit="1" customWidth="1"/>
    <col min="8201" max="8201" width="7.125" style="411" bestFit="1" customWidth="1"/>
    <col min="8202" max="8202" width="3.5" style="411" bestFit="1" customWidth="1"/>
    <col min="8203" max="8203" width="6.875" style="411" customWidth="1"/>
    <col min="8204" max="8204" width="8.875" style="411" bestFit="1" customWidth="1"/>
    <col min="8205" max="8205" width="4.5" style="411" customWidth="1"/>
    <col min="8206" max="8206" width="8.875" style="411" customWidth="1"/>
    <col min="8207" max="8207" width="6.875" style="411" customWidth="1"/>
    <col min="8208" max="8208" width="8.875" style="411" bestFit="1" customWidth="1"/>
    <col min="8209" max="8209" width="9" style="411"/>
    <col min="8210" max="8210" width="12.625" style="411" bestFit="1" customWidth="1"/>
    <col min="8211" max="8211" width="15.125" style="411" customWidth="1"/>
    <col min="8212" max="8212" width="6.375" style="411" bestFit="1" customWidth="1"/>
    <col min="8213" max="8213" width="6.5" style="411" bestFit="1" customWidth="1"/>
    <col min="8214" max="8214" width="7.125" style="411" bestFit="1" customWidth="1"/>
    <col min="8215" max="8215" width="5.25" style="411" bestFit="1" customWidth="1"/>
    <col min="8216" max="8216" width="3.5" style="411" bestFit="1" customWidth="1"/>
    <col min="8217" max="8217" width="8.875" style="411" bestFit="1" customWidth="1"/>
    <col min="8218" max="8218" width="5.25" style="411" bestFit="1" customWidth="1"/>
    <col min="8219" max="8219" width="7.5" style="411" bestFit="1" customWidth="1"/>
    <col min="8220" max="8220" width="9.5" style="411" bestFit="1" customWidth="1"/>
    <col min="8221" max="8221" width="7.5" style="411" customWidth="1"/>
    <col min="8222" max="8222" width="5.25" style="411" bestFit="1" customWidth="1"/>
    <col min="8223" max="8223" width="4.5" style="411" customWidth="1"/>
    <col min="8224" max="8224" width="5.25" style="411" bestFit="1" customWidth="1"/>
    <col min="8225" max="8225" width="6.5" style="411" customWidth="1"/>
    <col min="8226" max="8227" width="8.5" style="411" bestFit="1" customWidth="1"/>
    <col min="8228" max="8228" width="46.625" style="411" bestFit="1" customWidth="1"/>
    <col min="8229" max="8229" width="8.5" style="411" bestFit="1" customWidth="1"/>
    <col min="8230" max="8446" width="9" style="411"/>
    <col min="8447" max="8447" width="3.5" style="411" bestFit="1" customWidth="1"/>
    <col min="8448" max="8448" width="7.125" style="411" bestFit="1" customWidth="1"/>
    <col min="8449" max="8449" width="7.375" style="411" bestFit="1" customWidth="1"/>
    <col min="8450" max="8451" width="5.25" style="411" bestFit="1" customWidth="1"/>
    <col min="8452" max="8452" width="7.25" style="411" customWidth="1"/>
    <col min="8453" max="8453" width="10.5" style="411" customWidth="1"/>
    <col min="8454" max="8454" width="7.375" style="411" bestFit="1" customWidth="1"/>
    <col min="8455" max="8455" width="5.25" style="411" bestFit="1" customWidth="1"/>
    <col min="8456" max="8456" width="5.5" style="411" bestFit="1" customWidth="1"/>
    <col min="8457" max="8457" width="7.125" style="411" bestFit="1" customWidth="1"/>
    <col min="8458" max="8458" width="3.5" style="411" bestFit="1" customWidth="1"/>
    <col min="8459" max="8459" width="6.875" style="411" customWidth="1"/>
    <col min="8460" max="8460" width="8.875" style="411" bestFit="1" customWidth="1"/>
    <col min="8461" max="8461" width="4.5" style="411" customWidth="1"/>
    <col min="8462" max="8462" width="8.875" style="411" customWidth="1"/>
    <col min="8463" max="8463" width="6.875" style="411" customWidth="1"/>
    <col min="8464" max="8464" width="8.875" style="411" bestFit="1" customWidth="1"/>
    <col min="8465" max="8465" width="9" style="411"/>
    <col min="8466" max="8466" width="12.625" style="411" bestFit="1" customWidth="1"/>
    <col min="8467" max="8467" width="15.125" style="411" customWidth="1"/>
    <col min="8468" max="8468" width="6.375" style="411" bestFit="1" customWidth="1"/>
    <col min="8469" max="8469" width="6.5" style="411" bestFit="1" customWidth="1"/>
    <col min="8470" max="8470" width="7.125" style="411" bestFit="1" customWidth="1"/>
    <col min="8471" max="8471" width="5.25" style="411" bestFit="1" customWidth="1"/>
    <col min="8472" max="8472" width="3.5" style="411" bestFit="1" customWidth="1"/>
    <col min="8473" max="8473" width="8.875" style="411" bestFit="1" customWidth="1"/>
    <col min="8474" max="8474" width="5.25" style="411" bestFit="1" customWidth="1"/>
    <col min="8475" max="8475" width="7.5" style="411" bestFit="1" customWidth="1"/>
    <col min="8476" max="8476" width="9.5" style="411" bestFit="1" customWidth="1"/>
    <col min="8477" max="8477" width="7.5" style="411" customWidth="1"/>
    <col min="8478" max="8478" width="5.25" style="411" bestFit="1" customWidth="1"/>
    <col min="8479" max="8479" width="4.5" style="411" customWidth="1"/>
    <col min="8480" max="8480" width="5.25" style="411" bestFit="1" customWidth="1"/>
    <col min="8481" max="8481" width="6.5" style="411" customWidth="1"/>
    <col min="8482" max="8483" width="8.5" style="411" bestFit="1" customWidth="1"/>
    <col min="8484" max="8484" width="46.625" style="411" bestFit="1" customWidth="1"/>
    <col min="8485" max="8485" width="8.5" style="411" bestFit="1" customWidth="1"/>
    <col min="8486" max="8702" width="9" style="411"/>
    <col min="8703" max="8703" width="3.5" style="411" bestFit="1" customWidth="1"/>
    <col min="8704" max="8704" width="7.125" style="411" bestFit="1" customWidth="1"/>
    <col min="8705" max="8705" width="7.375" style="411" bestFit="1" customWidth="1"/>
    <col min="8706" max="8707" width="5.25" style="411" bestFit="1" customWidth="1"/>
    <col min="8708" max="8708" width="7.25" style="411" customWidth="1"/>
    <col min="8709" max="8709" width="10.5" style="411" customWidth="1"/>
    <col min="8710" max="8710" width="7.375" style="411" bestFit="1" customWidth="1"/>
    <col min="8711" max="8711" width="5.25" style="411" bestFit="1" customWidth="1"/>
    <col min="8712" max="8712" width="5.5" style="411" bestFit="1" customWidth="1"/>
    <col min="8713" max="8713" width="7.125" style="411" bestFit="1" customWidth="1"/>
    <col min="8714" max="8714" width="3.5" style="411" bestFit="1" customWidth="1"/>
    <col min="8715" max="8715" width="6.875" style="411" customWidth="1"/>
    <col min="8716" max="8716" width="8.875" style="411" bestFit="1" customWidth="1"/>
    <col min="8717" max="8717" width="4.5" style="411" customWidth="1"/>
    <col min="8718" max="8718" width="8.875" style="411" customWidth="1"/>
    <col min="8719" max="8719" width="6.875" style="411" customWidth="1"/>
    <col min="8720" max="8720" width="8.875" style="411" bestFit="1" customWidth="1"/>
    <col min="8721" max="8721" width="9" style="411"/>
    <col min="8722" max="8722" width="12.625" style="411" bestFit="1" customWidth="1"/>
    <col min="8723" max="8723" width="15.125" style="411" customWidth="1"/>
    <col min="8724" max="8724" width="6.375" style="411" bestFit="1" customWidth="1"/>
    <col min="8725" max="8725" width="6.5" style="411" bestFit="1" customWidth="1"/>
    <col min="8726" max="8726" width="7.125" style="411" bestFit="1" customWidth="1"/>
    <col min="8727" max="8727" width="5.25" style="411" bestFit="1" customWidth="1"/>
    <col min="8728" max="8728" width="3.5" style="411" bestFit="1" customWidth="1"/>
    <col min="8729" max="8729" width="8.875" style="411" bestFit="1" customWidth="1"/>
    <col min="8730" max="8730" width="5.25" style="411" bestFit="1" customWidth="1"/>
    <col min="8731" max="8731" width="7.5" style="411" bestFit="1" customWidth="1"/>
    <col min="8732" max="8732" width="9.5" style="411" bestFit="1" customWidth="1"/>
    <col min="8733" max="8733" width="7.5" style="411" customWidth="1"/>
    <col min="8734" max="8734" width="5.25" style="411" bestFit="1" customWidth="1"/>
    <col min="8735" max="8735" width="4.5" style="411" customWidth="1"/>
    <col min="8736" max="8736" width="5.25" style="411" bestFit="1" customWidth="1"/>
    <col min="8737" max="8737" width="6.5" style="411" customWidth="1"/>
    <col min="8738" max="8739" width="8.5" style="411" bestFit="1" customWidth="1"/>
    <col min="8740" max="8740" width="46.625" style="411" bestFit="1" customWidth="1"/>
    <col min="8741" max="8741" width="8.5" style="411" bestFit="1" customWidth="1"/>
    <col min="8742" max="8958" width="9" style="411"/>
    <col min="8959" max="8959" width="3.5" style="411" bestFit="1" customWidth="1"/>
    <col min="8960" max="8960" width="7.125" style="411" bestFit="1" customWidth="1"/>
    <col min="8961" max="8961" width="7.375" style="411" bestFit="1" customWidth="1"/>
    <col min="8962" max="8963" width="5.25" style="411" bestFit="1" customWidth="1"/>
    <col min="8964" max="8964" width="7.25" style="411" customWidth="1"/>
    <col min="8965" max="8965" width="10.5" style="411" customWidth="1"/>
    <col min="8966" max="8966" width="7.375" style="411" bestFit="1" customWidth="1"/>
    <col min="8967" max="8967" width="5.25" style="411" bestFit="1" customWidth="1"/>
    <col min="8968" max="8968" width="5.5" style="411" bestFit="1" customWidth="1"/>
    <col min="8969" max="8969" width="7.125" style="411" bestFit="1" customWidth="1"/>
    <col min="8970" max="8970" width="3.5" style="411" bestFit="1" customWidth="1"/>
    <col min="8971" max="8971" width="6.875" style="411" customWidth="1"/>
    <col min="8972" max="8972" width="8.875" style="411" bestFit="1" customWidth="1"/>
    <col min="8973" max="8973" width="4.5" style="411" customWidth="1"/>
    <col min="8974" max="8974" width="8.875" style="411" customWidth="1"/>
    <col min="8975" max="8975" width="6.875" style="411" customWidth="1"/>
    <col min="8976" max="8976" width="8.875" style="411" bestFit="1" customWidth="1"/>
    <col min="8977" max="8977" width="9" style="411"/>
    <col min="8978" max="8978" width="12.625" style="411" bestFit="1" customWidth="1"/>
    <col min="8979" max="8979" width="15.125" style="411" customWidth="1"/>
    <col min="8980" max="8980" width="6.375" style="411" bestFit="1" customWidth="1"/>
    <col min="8981" max="8981" width="6.5" style="411" bestFit="1" customWidth="1"/>
    <col min="8982" max="8982" width="7.125" style="411" bestFit="1" customWidth="1"/>
    <col min="8983" max="8983" width="5.25" style="411" bestFit="1" customWidth="1"/>
    <col min="8984" max="8984" width="3.5" style="411" bestFit="1" customWidth="1"/>
    <col min="8985" max="8985" width="8.875" style="411" bestFit="1" customWidth="1"/>
    <col min="8986" max="8986" width="5.25" style="411" bestFit="1" customWidth="1"/>
    <col min="8987" max="8987" width="7.5" style="411" bestFit="1" customWidth="1"/>
    <col min="8988" max="8988" width="9.5" style="411" bestFit="1" customWidth="1"/>
    <col min="8989" max="8989" width="7.5" style="411" customWidth="1"/>
    <col min="8990" max="8990" width="5.25" style="411" bestFit="1" customWidth="1"/>
    <col min="8991" max="8991" width="4.5" style="411" customWidth="1"/>
    <col min="8992" max="8992" width="5.25" style="411" bestFit="1" customWidth="1"/>
    <col min="8993" max="8993" width="6.5" style="411" customWidth="1"/>
    <col min="8994" max="8995" width="8.5" style="411" bestFit="1" customWidth="1"/>
    <col min="8996" max="8996" width="46.625" style="411" bestFit="1" customWidth="1"/>
    <col min="8997" max="8997" width="8.5" style="411" bestFit="1" customWidth="1"/>
    <col min="8998" max="9214" width="9" style="411"/>
    <col min="9215" max="9215" width="3.5" style="411" bestFit="1" customWidth="1"/>
    <col min="9216" max="9216" width="7.125" style="411" bestFit="1" customWidth="1"/>
    <col min="9217" max="9217" width="7.375" style="411" bestFit="1" customWidth="1"/>
    <col min="9218" max="9219" width="5.25" style="411" bestFit="1" customWidth="1"/>
    <col min="9220" max="9220" width="7.25" style="411" customWidth="1"/>
    <col min="9221" max="9221" width="10.5" style="411" customWidth="1"/>
    <col min="9222" max="9222" width="7.375" style="411" bestFit="1" customWidth="1"/>
    <col min="9223" max="9223" width="5.25" style="411" bestFit="1" customWidth="1"/>
    <col min="9224" max="9224" width="5.5" style="411" bestFit="1" customWidth="1"/>
    <col min="9225" max="9225" width="7.125" style="411" bestFit="1" customWidth="1"/>
    <col min="9226" max="9226" width="3.5" style="411" bestFit="1" customWidth="1"/>
    <col min="9227" max="9227" width="6.875" style="411" customWidth="1"/>
    <col min="9228" max="9228" width="8.875" style="411" bestFit="1" customWidth="1"/>
    <col min="9229" max="9229" width="4.5" style="411" customWidth="1"/>
    <col min="9230" max="9230" width="8.875" style="411" customWidth="1"/>
    <col min="9231" max="9231" width="6.875" style="411" customWidth="1"/>
    <col min="9232" max="9232" width="8.875" style="411" bestFit="1" customWidth="1"/>
    <col min="9233" max="9233" width="9" style="411"/>
    <col min="9234" max="9234" width="12.625" style="411" bestFit="1" customWidth="1"/>
    <col min="9235" max="9235" width="15.125" style="411" customWidth="1"/>
    <col min="9236" max="9236" width="6.375" style="411" bestFit="1" customWidth="1"/>
    <col min="9237" max="9237" width="6.5" style="411" bestFit="1" customWidth="1"/>
    <col min="9238" max="9238" width="7.125" style="411" bestFit="1" customWidth="1"/>
    <col min="9239" max="9239" width="5.25" style="411" bestFit="1" customWidth="1"/>
    <col min="9240" max="9240" width="3.5" style="411" bestFit="1" customWidth="1"/>
    <col min="9241" max="9241" width="8.875" style="411" bestFit="1" customWidth="1"/>
    <col min="9242" max="9242" width="5.25" style="411" bestFit="1" customWidth="1"/>
    <col min="9243" max="9243" width="7.5" style="411" bestFit="1" customWidth="1"/>
    <col min="9244" max="9244" width="9.5" style="411" bestFit="1" customWidth="1"/>
    <col min="9245" max="9245" width="7.5" style="411" customWidth="1"/>
    <col min="9246" max="9246" width="5.25" style="411" bestFit="1" customWidth="1"/>
    <col min="9247" max="9247" width="4.5" style="411" customWidth="1"/>
    <col min="9248" max="9248" width="5.25" style="411" bestFit="1" customWidth="1"/>
    <col min="9249" max="9249" width="6.5" style="411" customWidth="1"/>
    <col min="9250" max="9251" width="8.5" style="411" bestFit="1" customWidth="1"/>
    <col min="9252" max="9252" width="46.625" style="411" bestFit="1" customWidth="1"/>
    <col min="9253" max="9253" width="8.5" style="411" bestFit="1" customWidth="1"/>
    <col min="9254" max="9470" width="9" style="411"/>
    <col min="9471" max="9471" width="3.5" style="411" bestFit="1" customWidth="1"/>
    <col min="9472" max="9472" width="7.125" style="411" bestFit="1" customWidth="1"/>
    <col min="9473" max="9473" width="7.375" style="411" bestFit="1" customWidth="1"/>
    <col min="9474" max="9475" width="5.25" style="411" bestFit="1" customWidth="1"/>
    <col min="9476" max="9476" width="7.25" style="411" customWidth="1"/>
    <col min="9477" max="9477" width="10.5" style="411" customWidth="1"/>
    <col min="9478" max="9478" width="7.375" style="411" bestFit="1" customWidth="1"/>
    <col min="9479" max="9479" width="5.25" style="411" bestFit="1" customWidth="1"/>
    <col min="9480" max="9480" width="5.5" style="411" bestFit="1" customWidth="1"/>
    <col min="9481" max="9481" width="7.125" style="411" bestFit="1" customWidth="1"/>
    <col min="9482" max="9482" width="3.5" style="411" bestFit="1" customWidth="1"/>
    <col min="9483" max="9483" width="6.875" style="411" customWidth="1"/>
    <col min="9484" max="9484" width="8.875" style="411" bestFit="1" customWidth="1"/>
    <col min="9485" max="9485" width="4.5" style="411" customWidth="1"/>
    <col min="9486" max="9486" width="8.875" style="411" customWidth="1"/>
    <col min="9487" max="9487" width="6.875" style="411" customWidth="1"/>
    <col min="9488" max="9488" width="8.875" style="411" bestFit="1" customWidth="1"/>
    <col min="9489" max="9489" width="9" style="411"/>
    <col min="9490" max="9490" width="12.625" style="411" bestFit="1" customWidth="1"/>
    <col min="9491" max="9491" width="15.125" style="411" customWidth="1"/>
    <col min="9492" max="9492" width="6.375" style="411" bestFit="1" customWidth="1"/>
    <col min="9493" max="9493" width="6.5" style="411" bestFit="1" customWidth="1"/>
    <col min="9494" max="9494" width="7.125" style="411" bestFit="1" customWidth="1"/>
    <col min="9495" max="9495" width="5.25" style="411" bestFit="1" customWidth="1"/>
    <col min="9496" max="9496" width="3.5" style="411" bestFit="1" customWidth="1"/>
    <col min="9497" max="9497" width="8.875" style="411" bestFit="1" customWidth="1"/>
    <col min="9498" max="9498" width="5.25" style="411" bestFit="1" customWidth="1"/>
    <col min="9499" max="9499" width="7.5" style="411" bestFit="1" customWidth="1"/>
    <col min="9500" max="9500" width="9.5" style="411" bestFit="1" customWidth="1"/>
    <col min="9501" max="9501" width="7.5" style="411" customWidth="1"/>
    <col min="9502" max="9502" width="5.25" style="411" bestFit="1" customWidth="1"/>
    <col min="9503" max="9503" width="4.5" style="411" customWidth="1"/>
    <col min="9504" max="9504" width="5.25" style="411" bestFit="1" customWidth="1"/>
    <col min="9505" max="9505" width="6.5" style="411" customWidth="1"/>
    <col min="9506" max="9507" width="8.5" style="411" bestFit="1" customWidth="1"/>
    <col min="9508" max="9508" width="46.625" style="411" bestFit="1" customWidth="1"/>
    <col min="9509" max="9509" width="8.5" style="411" bestFit="1" customWidth="1"/>
    <col min="9510" max="9726" width="9" style="411"/>
    <col min="9727" max="9727" width="3.5" style="411" bestFit="1" customWidth="1"/>
    <col min="9728" max="9728" width="7.125" style="411" bestFit="1" customWidth="1"/>
    <col min="9729" max="9729" width="7.375" style="411" bestFit="1" customWidth="1"/>
    <col min="9730" max="9731" width="5.25" style="411" bestFit="1" customWidth="1"/>
    <col min="9732" max="9732" width="7.25" style="411" customWidth="1"/>
    <col min="9733" max="9733" width="10.5" style="411" customWidth="1"/>
    <col min="9734" max="9734" width="7.375" style="411" bestFit="1" customWidth="1"/>
    <col min="9735" max="9735" width="5.25" style="411" bestFit="1" customWidth="1"/>
    <col min="9736" max="9736" width="5.5" style="411" bestFit="1" customWidth="1"/>
    <col min="9737" max="9737" width="7.125" style="411" bestFit="1" customWidth="1"/>
    <col min="9738" max="9738" width="3.5" style="411" bestFit="1" customWidth="1"/>
    <col min="9739" max="9739" width="6.875" style="411" customWidth="1"/>
    <col min="9740" max="9740" width="8.875" style="411" bestFit="1" customWidth="1"/>
    <col min="9741" max="9741" width="4.5" style="411" customWidth="1"/>
    <col min="9742" max="9742" width="8.875" style="411" customWidth="1"/>
    <col min="9743" max="9743" width="6.875" style="411" customWidth="1"/>
    <col min="9744" max="9744" width="8.875" style="411" bestFit="1" customWidth="1"/>
    <col min="9745" max="9745" width="9" style="411"/>
    <col min="9746" max="9746" width="12.625" style="411" bestFit="1" customWidth="1"/>
    <col min="9747" max="9747" width="15.125" style="411" customWidth="1"/>
    <col min="9748" max="9748" width="6.375" style="411" bestFit="1" customWidth="1"/>
    <col min="9749" max="9749" width="6.5" style="411" bestFit="1" customWidth="1"/>
    <col min="9750" max="9750" width="7.125" style="411" bestFit="1" customWidth="1"/>
    <col min="9751" max="9751" width="5.25" style="411" bestFit="1" customWidth="1"/>
    <col min="9752" max="9752" width="3.5" style="411" bestFit="1" customWidth="1"/>
    <col min="9753" max="9753" width="8.875" style="411" bestFit="1" customWidth="1"/>
    <col min="9754" max="9754" width="5.25" style="411" bestFit="1" customWidth="1"/>
    <col min="9755" max="9755" width="7.5" style="411" bestFit="1" customWidth="1"/>
    <col min="9756" max="9756" width="9.5" style="411" bestFit="1" customWidth="1"/>
    <col min="9757" max="9757" width="7.5" style="411" customWidth="1"/>
    <col min="9758" max="9758" width="5.25" style="411" bestFit="1" customWidth="1"/>
    <col min="9759" max="9759" width="4.5" style="411" customWidth="1"/>
    <col min="9760" max="9760" width="5.25" style="411" bestFit="1" customWidth="1"/>
    <col min="9761" max="9761" width="6.5" style="411" customWidth="1"/>
    <col min="9762" max="9763" width="8.5" style="411" bestFit="1" customWidth="1"/>
    <col min="9764" max="9764" width="46.625" style="411" bestFit="1" customWidth="1"/>
    <col min="9765" max="9765" width="8.5" style="411" bestFit="1" customWidth="1"/>
    <col min="9766" max="9982" width="9" style="411"/>
    <col min="9983" max="9983" width="3.5" style="411" bestFit="1" customWidth="1"/>
    <col min="9984" max="9984" width="7.125" style="411" bestFit="1" customWidth="1"/>
    <col min="9985" max="9985" width="7.375" style="411" bestFit="1" customWidth="1"/>
    <col min="9986" max="9987" width="5.25" style="411" bestFit="1" customWidth="1"/>
    <col min="9988" max="9988" width="7.25" style="411" customWidth="1"/>
    <col min="9989" max="9989" width="10.5" style="411" customWidth="1"/>
    <col min="9990" max="9990" width="7.375" style="411" bestFit="1" customWidth="1"/>
    <col min="9991" max="9991" width="5.25" style="411" bestFit="1" customWidth="1"/>
    <col min="9992" max="9992" width="5.5" style="411" bestFit="1" customWidth="1"/>
    <col min="9993" max="9993" width="7.125" style="411" bestFit="1" customWidth="1"/>
    <col min="9994" max="9994" width="3.5" style="411" bestFit="1" customWidth="1"/>
    <col min="9995" max="9995" width="6.875" style="411" customWidth="1"/>
    <col min="9996" max="9996" width="8.875" style="411" bestFit="1" customWidth="1"/>
    <col min="9997" max="9997" width="4.5" style="411" customWidth="1"/>
    <col min="9998" max="9998" width="8.875" style="411" customWidth="1"/>
    <col min="9999" max="9999" width="6.875" style="411" customWidth="1"/>
    <col min="10000" max="10000" width="8.875" style="411" bestFit="1" customWidth="1"/>
    <col min="10001" max="10001" width="9" style="411"/>
    <col min="10002" max="10002" width="12.625" style="411" bestFit="1" customWidth="1"/>
    <col min="10003" max="10003" width="15.125" style="411" customWidth="1"/>
    <col min="10004" max="10004" width="6.375" style="411" bestFit="1" customWidth="1"/>
    <col min="10005" max="10005" width="6.5" style="411" bestFit="1" customWidth="1"/>
    <col min="10006" max="10006" width="7.125" style="411" bestFit="1" customWidth="1"/>
    <col min="10007" max="10007" width="5.25" style="411" bestFit="1" customWidth="1"/>
    <col min="10008" max="10008" width="3.5" style="411" bestFit="1" customWidth="1"/>
    <col min="10009" max="10009" width="8.875" style="411" bestFit="1" customWidth="1"/>
    <col min="10010" max="10010" width="5.25" style="411" bestFit="1" customWidth="1"/>
    <col min="10011" max="10011" width="7.5" style="411" bestFit="1" customWidth="1"/>
    <col min="10012" max="10012" width="9.5" style="411" bestFit="1" customWidth="1"/>
    <col min="10013" max="10013" width="7.5" style="411" customWidth="1"/>
    <col min="10014" max="10014" width="5.25" style="411" bestFit="1" customWidth="1"/>
    <col min="10015" max="10015" width="4.5" style="411" customWidth="1"/>
    <col min="10016" max="10016" width="5.25" style="411" bestFit="1" customWidth="1"/>
    <col min="10017" max="10017" width="6.5" style="411" customWidth="1"/>
    <col min="10018" max="10019" width="8.5" style="411" bestFit="1" customWidth="1"/>
    <col min="10020" max="10020" width="46.625" style="411" bestFit="1" customWidth="1"/>
    <col min="10021" max="10021" width="8.5" style="411" bestFit="1" customWidth="1"/>
    <col min="10022" max="10238" width="9" style="411"/>
    <col min="10239" max="10239" width="3.5" style="411" bestFit="1" customWidth="1"/>
    <col min="10240" max="10240" width="7.125" style="411" bestFit="1" customWidth="1"/>
    <col min="10241" max="10241" width="7.375" style="411" bestFit="1" customWidth="1"/>
    <col min="10242" max="10243" width="5.25" style="411" bestFit="1" customWidth="1"/>
    <col min="10244" max="10244" width="7.25" style="411" customWidth="1"/>
    <col min="10245" max="10245" width="10.5" style="411" customWidth="1"/>
    <col min="10246" max="10246" width="7.375" style="411" bestFit="1" customWidth="1"/>
    <col min="10247" max="10247" width="5.25" style="411" bestFit="1" customWidth="1"/>
    <col min="10248" max="10248" width="5.5" style="411" bestFit="1" customWidth="1"/>
    <col min="10249" max="10249" width="7.125" style="411" bestFit="1" customWidth="1"/>
    <col min="10250" max="10250" width="3.5" style="411" bestFit="1" customWidth="1"/>
    <col min="10251" max="10251" width="6.875" style="411" customWidth="1"/>
    <col min="10252" max="10252" width="8.875" style="411" bestFit="1" customWidth="1"/>
    <col min="10253" max="10253" width="4.5" style="411" customWidth="1"/>
    <col min="10254" max="10254" width="8.875" style="411" customWidth="1"/>
    <col min="10255" max="10255" width="6.875" style="411" customWidth="1"/>
    <col min="10256" max="10256" width="8.875" style="411" bestFit="1" customWidth="1"/>
    <col min="10257" max="10257" width="9" style="411"/>
    <col min="10258" max="10258" width="12.625" style="411" bestFit="1" customWidth="1"/>
    <col min="10259" max="10259" width="15.125" style="411" customWidth="1"/>
    <col min="10260" max="10260" width="6.375" style="411" bestFit="1" customWidth="1"/>
    <col min="10261" max="10261" width="6.5" style="411" bestFit="1" customWidth="1"/>
    <col min="10262" max="10262" width="7.125" style="411" bestFit="1" customWidth="1"/>
    <col min="10263" max="10263" width="5.25" style="411" bestFit="1" customWidth="1"/>
    <col min="10264" max="10264" width="3.5" style="411" bestFit="1" customWidth="1"/>
    <col min="10265" max="10265" width="8.875" style="411" bestFit="1" customWidth="1"/>
    <col min="10266" max="10266" width="5.25" style="411" bestFit="1" customWidth="1"/>
    <col min="10267" max="10267" width="7.5" style="411" bestFit="1" customWidth="1"/>
    <col min="10268" max="10268" width="9.5" style="411" bestFit="1" customWidth="1"/>
    <col min="10269" max="10269" width="7.5" style="411" customWidth="1"/>
    <col min="10270" max="10270" width="5.25" style="411" bestFit="1" customWidth="1"/>
    <col min="10271" max="10271" width="4.5" style="411" customWidth="1"/>
    <col min="10272" max="10272" width="5.25" style="411" bestFit="1" customWidth="1"/>
    <col min="10273" max="10273" width="6.5" style="411" customWidth="1"/>
    <col min="10274" max="10275" width="8.5" style="411" bestFit="1" customWidth="1"/>
    <col min="10276" max="10276" width="46.625" style="411" bestFit="1" customWidth="1"/>
    <col min="10277" max="10277" width="8.5" style="411" bestFit="1" customWidth="1"/>
    <col min="10278" max="10494" width="9" style="411"/>
    <col min="10495" max="10495" width="3.5" style="411" bestFit="1" customWidth="1"/>
    <col min="10496" max="10496" width="7.125" style="411" bestFit="1" customWidth="1"/>
    <col min="10497" max="10497" width="7.375" style="411" bestFit="1" customWidth="1"/>
    <col min="10498" max="10499" width="5.25" style="411" bestFit="1" customWidth="1"/>
    <col min="10500" max="10500" width="7.25" style="411" customWidth="1"/>
    <col min="10501" max="10501" width="10.5" style="411" customWidth="1"/>
    <col min="10502" max="10502" width="7.375" style="411" bestFit="1" customWidth="1"/>
    <col min="10503" max="10503" width="5.25" style="411" bestFit="1" customWidth="1"/>
    <col min="10504" max="10504" width="5.5" style="411" bestFit="1" customWidth="1"/>
    <col min="10505" max="10505" width="7.125" style="411" bestFit="1" customWidth="1"/>
    <col min="10506" max="10506" width="3.5" style="411" bestFit="1" customWidth="1"/>
    <col min="10507" max="10507" width="6.875" style="411" customWidth="1"/>
    <col min="10508" max="10508" width="8.875" style="411" bestFit="1" customWidth="1"/>
    <col min="10509" max="10509" width="4.5" style="411" customWidth="1"/>
    <col min="10510" max="10510" width="8.875" style="411" customWidth="1"/>
    <col min="10511" max="10511" width="6.875" style="411" customWidth="1"/>
    <col min="10512" max="10512" width="8.875" style="411" bestFit="1" customWidth="1"/>
    <col min="10513" max="10513" width="9" style="411"/>
    <col min="10514" max="10514" width="12.625" style="411" bestFit="1" customWidth="1"/>
    <col min="10515" max="10515" width="15.125" style="411" customWidth="1"/>
    <col min="10516" max="10516" width="6.375" style="411" bestFit="1" customWidth="1"/>
    <col min="10517" max="10517" width="6.5" style="411" bestFit="1" customWidth="1"/>
    <col min="10518" max="10518" width="7.125" style="411" bestFit="1" customWidth="1"/>
    <col min="10519" max="10519" width="5.25" style="411" bestFit="1" customWidth="1"/>
    <col min="10520" max="10520" width="3.5" style="411" bestFit="1" customWidth="1"/>
    <col min="10521" max="10521" width="8.875" style="411" bestFit="1" customWidth="1"/>
    <col min="10522" max="10522" width="5.25" style="411" bestFit="1" customWidth="1"/>
    <col min="10523" max="10523" width="7.5" style="411" bestFit="1" customWidth="1"/>
    <col min="10524" max="10524" width="9.5" style="411" bestFit="1" customWidth="1"/>
    <col min="10525" max="10525" width="7.5" style="411" customWidth="1"/>
    <col min="10526" max="10526" width="5.25" style="411" bestFit="1" customWidth="1"/>
    <col min="10527" max="10527" width="4.5" style="411" customWidth="1"/>
    <col min="10528" max="10528" width="5.25" style="411" bestFit="1" customWidth="1"/>
    <col min="10529" max="10529" width="6.5" style="411" customWidth="1"/>
    <col min="10530" max="10531" width="8.5" style="411" bestFit="1" customWidth="1"/>
    <col min="10532" max="10532" width="46.625" style="411" bestFit="1" customWidth="1"/>
    <col min="10533" max="10533" width="8.5" style="411" bestFit="1" customWidth="1"/>
    <col min="10534" max="10750" width="9" style="411"/>
    <col min="10751" max="10751" width="3.5" style="411" bestFit="1" customWidth="1"/>
    <col min="10752" max="10752" width="7.125" style="411" bestFit="1" customWidth="1"/>
    <col min="10753" max="10753" width="7.375" style="411" bestFit="1" customWidth="1"/>
    <col min="10754" max="10755" width="5.25" style="411" bestFit="1" customWidth="1"/>
    <col min="10756" max="10756" width="7.25" style="411" customWidth="1"/>
    <col min="10757" max="10757" width="10.5" style="411" customWidth="1"/>
    <col min="10758" max="10758" width="7.375" style="411" bestFit="1" customWidth="1"/>
    <col min="10759" max="10759" width="5.25" style="411" bestFit="1" customWidth="1"/>
    <col min="10760" max="10760" width="5.5" style="411" bestFit="1" customWidth="1"/>
    <col min="10761" max="10761" width="7.125" style="411" bestFit="1" customWidth="1"/>
    <col min="10762" max="10762" width="3.5" style="411" bestFit="1" customWidth="1"/>
    <col min="10763" max="10763" width="6.875" style="411" customWidth="1"/>
    <col min="10764" max="10764" width="8.875" style="411" bestFit="1" customWidth="1"/>
    <col min="10765" max="10765" width="4.5" style="411" customWidth="1"/>
    <col min="10766" max="10766" width="8.875" style="411" customWidth="1"/>
    <col min="10767" max="10767" width="6.875" style="411" customWidth="1"/>
    <col min="10768" max="10768" width="8.875" style="411" bestFit="1" customWidth="1"/>
    <col min="10769" max="10769" width="9" style="411"/>
    <col min="10770" max="10770" width="12.625" style="411" bestFit="1" customWidth="1"/>
    <col min="10771" max="10771" width="15.125" style="411" customWidth="1"/>
    <col min="10772" max="10772" width="6.375" style="411" bestFit="1" customWidth="1"/>
    <col min="10773" max="10773" width="6.5" style="411" bestFit="1" customWidth="1"/>
    <col min="10774" max="10774" width="7.125" style="411" bestFit="1" customWidth="1"/>
    <col min="10775" max="10775" width="5.25" style="411" bestFit="1" customWidth="1"/>
    <col min="10776" max="10776" width="3.5" style="411" bestFit="1" customWidth="1"/>
    <col min="10777" max="10777" width="8.875" style="411" bestFit="1" customWidth="1"/>
    <col min="10778" max="10778" width="5.25" style="411" bestFit="1" customWidth="1"/>
    <col min="10779" max="10779" width="7.5" style="411" bestFit="1" customWidth="1"/>
    <col min="10780" max="10780" width="9.5" style="411" bestFit="1" customWidth="1"/>
    <col min="10781" max="10781" width="7.5" style="411" customWidth="1"/>
    <col min="10782" max="10782" width="5.25" style="411" bestFit="1" customWidth="1"/>
    <col min="10783" max="10783" width="4.5" style="411" customWidth="1"/>
    <col min="10784" max="10784" width="5.25" style="411" bestFit="1" customWidth="1"/>
    <col min="10785" max="10785" width="6.5" style="411" customWidth="1"/>
    <col min="10786" max="10787" width="8.5" style="411" bestFit="1" customWidth="1"/>
    <col min="10788" max="10788" width="46.625" style="411" bestFit="1" customWidth="1"/>
    <col min="10789" max="10789" width="8.5" style="411" bestFit="1" customWidth="1"/>
    <col min="10790" max="11006" width="9" style="411"/>
    <col min="11007" max="11007" width="3.5" style="411" bestFit="1" customWidth="1"/>
    <col min="11008" max="11008" width="7.125" style="411" bestFit="1" customWidth="1"/>
    <col min="11009" max="11009" width="7.375" style="411" bestFit="1" customWidth="1"/>
    <col min="11010" max="11011" width="5.25" style="411" bestFit="1" customWidth="1"/>
    <col min="11012" max="11012" width="7.25" style="411" customWidth="1"/>
    <col min="11013" max="11013" width="10.5" style="411" customWidth="1"/>
    <col min="11014" max="11014" width="7.375" style="411" bestFit="1" customWidth="1"/>
    <col min="11015" max="11015" width="5.25" style="411" bestFit="1" customWidth="1"/>
    <col min="11016" max="11016" width="5.5" style="411" bestFit="1" customWidth="1"/>
    <col min="11017" max="11017" width="7.125" style="411" bestFit="1" customWidth="1"/>
    <col min="11018" max="11018" width="3.5" style="411" bestFit="1" customWidth="1"/>
    <col min="11019" max="11019" width="6.875" style="411" customWidth="1"/>
    <col min="11020" max="11020" width="8.875" style="411" bestFit="1" customWidth="1"/>
    <col min="11021" max="11021" width="4.5" style="411" customWidth="1"/>
    <col min="11022" max="11022" width="8.875" style="411" customWidth="1"/>
    <col min="11023" max="11023" width="6.875" style="411" customWidth="1"/>
    <col min="11024" max="11024" width="8.875" style="411" bestFit="1" customWidth="1"/>
    <col min="11025" max="11025" width="9" style="411"/>
    <col min="11026" max="11026" width="12.625" style="411" bestFit="1" customWidth="1"/>
    <col min="11027" max="11027" width="15.125" style="411" customWidth="1"/>
    <col min="11028" max="11028" width="6.375" style="411" bestFit="1" customWidth="1"/>
    <col min="11029" max="11029" width="6.5" style="411" bestFit="1" customWidth="1"/>
    <col min="11030" max="11030" width="7.125" style="411" bestFit="1" customWidth="1"/>
    <col min="11031" max="11031" width="5.25" style="411" bestFit="1" customWidth="1"/>
    <col min="11032" max="11032" width="3.5" style="411" bestFit="1" customWidth="1"/>
    <col min="11033" max="11033" width="8.875" style="411" bestFit="1" customWidth="1"/>
    <col min="11034" max="11034" width="5.25" style="411" bestFit="1" customWidth="1"/>
    <col min="11035" max="11035" width="7.5" style="411" bestFit="1" customWidth="1"/>
    <col min="11036" max="11036" width="9.5" style="411" bestFit="1" customWidth="1"/>
    <col min="11037" max="11037" width="7.5" style="411" customWidth="1"/>
    <col min="11038" max="11038" width="5.25" style="411" bestFit="1" customWidth="1"/>
    <col min="11039" max="11039" width="4.5" style="411" customWidth="1"/>
    <col min="11040" max="11040" width="5.25" style="411" bestFit="1" customWidth="1"/>
    <col min="11041" max="11041" width="6.5" style="411" customWidth="1"/>
    <col min="11042" max="11043" width="8.5" style="411" bestFit="1" customWidth="1"/>
    <col min="11044" max="11044" width="46.625" style="411" bestFit="1" customWidth="1"/>
    <col min="11045" max="11045" width="8.5" style="411" bestFit="1" customWidth="1"/>
    <col min="11046" max="11262" width="9" style="411"/>
    <col min="11263" max="11263" width="3.5" style="411" bestFit="1" customWidth="1"/>
    <col min="11264" max="11264" width="7.125" style="411" bestFit="1" customWidth="1"/>
    <col min="11265" max="11265" width="7.375" style="411" bestFit="1" customWidth="1"/>
    <col min="11266" max="11267" width="5.25" style="411" bestFit="1" customWidth="1"/>
    <col min="11268" max="11268" width="7.25" style="411" customWidth="1"/>
    <col min="11269" max="11269" width="10.5" style="411" customWidth="1"/>
    <col min="11270" max="11270" width="7.375" style="411" bestFit="1" customWidth="1"/>
    <col min="11271" max="11271" width="5.25" style="411" bestFit="1" customWidth="1"/>
    <col min="11272" max="11272" width="5.5" style="411" bestFit="1" customWidth="1"/>
    <col min="11273" max="11273" width="7.125" style="411" bestFit="1" customWidth="1"/>
    <col min="11274" max="11274" width="3.5" style="411" bestFit="1" customWidth="1"/>
    <col min="11275" max="11275" width="6.875" style="411" customWidth="1"/>
    <col min="11276" max="11276" width="8.875" style="411" bestFit="1" customWidth="1"/>
    <col min="11277" max="11277" width="4.5" style="411" customWidth="1"/>
    <col min="11278" max="11278" width="8.875" style="411" customWidth="1"/>
    <col min="11279" max="11279" width="6.875" style="411" customWidth="1"/>
    <col min="11280" max="11280" width="8.875" style="411" bestFit="1" customWidth="1"/>
    <col min="11281" max="11281" width="9" style="411"/>
    <col min="11282" max="11282" width="12.625" style="411" bestFit="1" customWidth="1"/>
    <col min="11283" max="11283" width="15.125" style="411" customWidth="1"/>
    <col min="11284" max="11284" width="6.375" style="411" bestFit="1" customWidth="1"/>
    <col min="11285" max="11285" width="6.5" style="411" bestFit="1" customWidth="1"/>
    <col min="11286" max="11286" width="7.125" style="411" bestFit="1" customWidth="1"/>
    <col min="11287" max="11287" width="5.25" style="411" bestFit="1" customWidth="1"/>
    <col min="11288" max="11288" width="3.5" style="411" bestFit="1" customWidth="1"/>
    <col min="11289" max="11289" width="8.875" style="411" bestFit="1" customWidth="1"/>
    <col min="11290" max="11290" width="5.25" style="411" bestFit="1" customWidth="1"/>
    <col min="11291" max="11291" width="7.5" style="411" bestFit="1" customWidth="1"/>
    <col min="11292" max="11292" width="9.5" style="411" bestFit="1" customWidth="1"/>
    <col min="11293" max="11293" width="7.5" style="411" customWidth="1"/>
    <col min="11294" max="11294" width="5.25" style="411" bestFit="1" customWidth="1"/>
    <col min="11295" max="11295" width="4.5" style="411" customWidth="1"/>
    <col min="11296" max="11296" width="5.25" style="411" bestFit="1" customWidth="1"/>
    <col min="11297" max="11297" width="6.5" style="411" customWidth="1"/>
    <col min="11298" max="11299" width="8.5" style="411" bestFit="1" customWidth="1"/>
    <col min="11300" max="11300" width="46.625" style="411" bestFit="1" customWidth="1"/>
    <col min="11301" max="11301" width="8.5" style="411" bestFit="1" customWidth="1"/>
    <col min="11302" max="11518" width="9" style="411"/>
    <col min="11519" max="11519" width="3.5" style="411" bestFit="1" customWidth="1"/>
    <col min="11520" max="11520" width="7.125" style="411" bestFit="1" customWidth="1"/>
    <col min="11521" max="11521" width="7.375" style="411" bestFit="1" customWidth="1"/>
    <col min="11522" max="11523" width="5.25" style="411" bestFit="1" customWidth="1"/>
    <col min="11524" max="11524" width="7.25" style="411" customWidth="1"/>
    <col min="11525" max="11525" width="10.5" style="411" customWidth="1"/>
    <col min="11526" max="11526" width="7.375" style="411" bestFit="1" customWidth="1"/>
    <col min="11527" max="11527" width="5.25" style="411" bestFit="1" customWidth="1"/>
    <col min="11528" max="11528" width="5.5" style="411" bestFit="1" customWidth="1"/>
    <col min="11529" max="11529" width="7.125" style="411" bestFit="1" customWidth="1"/>
    <col min="11530" max="11530" width="3.5" style="411" bestFit="1" customWidth="1"/>
    <col min="11531" max="11531" width="6.875" style="411" customWidth="1"/>
    <col min="11532" max="11532" width="8.875" style="411" bestFit="1" customWidth="1"/>
    <col min="11533" max="11533" width="4.5" style="411" customWidth="1"/>
    <col min="11534" max="11534" width="8.875" style="411" customWidth="1"/>
    <col min="11535" max="11535" width="6.875" style="411" customWidth="1"/>
    <col min="11536" max="11536" width="8.875" style="411" bestFit="1" customWidth="1"/>
    <col min="11537" max="11537" width="9" style="411"/>
    <col min="11538" max="11538" width="12.625" style="411" bestFit="1" customWidth="1"/>
    <col min="11539" max="11539" width="15.125" style="411" customWidth="1"/>
    <col min="11540" max="11540" width="6.375" style="411" bestFit="1" customWidth="1"/>
    <col min="11541" max="11541" width="6.5" style="411" bestFit="1" customWidth="1"/>
    <col min="11542" max="11542" width="7.125" style="411" bestFit="1" customWidth="1"/>
    <col min="11543" max="11543" width="5.25" style="411" bestFit="1" customWidth="1"/>
    <col min="11544" max="11544" width="3.5" style="411" bestFit="1" customWidth="1"/>
    <col min="11545" max="11545" width="8.875" style="411" bestFit="1" customWidth="1"/>
    <col min="11546" max="11546" width="5.25" style="411" bestFit="1" customWidth="1"/>
    <col min="11547" max="11547" width="7.5" style="411" bestFit="1" customWidth="1"/>
    <col min="11548" max="11548" width="9.5" style="411" bestFit="1" customWidth="1"/>
    <col min="11549" max="11549" width="7.5" style="411" customWidth="1"/>
    <col min="11550" max="11550" width="5.25" style="411" bestFit="1" customWidth="1"/>
    <col min="11551" max="11551" width="4.5" style="411" customWidth="1"/>
    <col min="11552" max="11552" width="5.25" style="411" bestFit="1" customWidth="1"/>
    <col min="11553" max="11553" width="6.5" style="411" customWidth="1"/>
    <col min="11554" max="11555" width="8.5" style="411" bestFit="1" customWidth="1"/>
    <col min="11556" max="11556" width="46.625" style="411" bestFit="1" customWidth="1"/>
    <col min="11557" max="11557" width="8.5" style="411" bestFit="1" customWidth="1"/>
    <col min="11558" max="11774" width="9" style="411"/>
    <col min="11775" max="11775" width="3.5" style="411" bestFit="1" customWidth="1"/>
    <col min="11776" max="11776" width="7.125" style="411" bestFit="1" customWidth="1"/>
    <col min="11777" max="11777" width="7.375" style="411" bestFit="1" customWidth="1"/>
    <col min="11778" max="11779" width="5.25" style="411" bestFit="1" customWidth="1"/>
    <col min="11780" max="11780" width="7.25" style="411" customWidth="1"/>
    <col min="11781" max="11781" width="10.5" style="411" customWidth="1"/>
    <col min="11782" max="11782" width="7.375" style="411" bestFit="1" customWidth="1"/>
    <col min="11783" max="11783" width="5.25" style="411" bestFit="1" customWidth="1"/>
    <col min="11784" max="11784" width="5.5" style="411" bestFit="1" customWidth="1"/>
    <col min="11785" max="11785" width="7.125" style="411" bestFit="1" customWidth="1"/>
    <col min="11786" max="11786" width="3.5" style="411" bestFit="1" customWidth="1"/>
    <col min="11787" max="11787" width="6.875" style="411" customWidth="1"/>
    <col min="11788" max="11788" width="8.875" style="411" bestFit="1" customWidth="1"/>
    <col min="11789" max="11789" width="4.5" style="411" customWidth="1"/>
    <col min="11790" max="11790" width="8.875" style="411" customWidth="1"/>
    <col min="11791" max="11791" width="6.875" style="411" customWidth="1"/>
    <col min="11792" max="11792" width="8.875" style="411" bestFit="1" customWidth="1"/>
    <col min="11793" max="11793" width="9" style="411"/>
    <col min="11794" max="11794" width="12.625" style="411" bestFit="1" customWidth="1"/>
    <col min="11795" max="11795" width="15.125" style="411" customWidth="1"/>
    <col min="11796" max="11796" width="6.375" style="411" bestFit="1" customWidth="1"/>
    <col min="11797" max="11797" width="6.5" style="411" bestFit="1" customWidth="1"/>
    <col min="11798" max="11798" width="7.125" style="411" bestFit="1" customWidth="1"/>
    <col min="11799" max="11799" width="5.25" style="411" bestFit="1" customWidth="1"/>
    <col min="11800" max="11800" width="3.5" style="411" bestFit="1" customWidth="1"/>
    <col min="11801" max="11801" width="8.875" style="411" bestFit="1" customWidth="1"/>
    <col min="11802" max="11802" width="5.25" style="411" bestFit="1" customWidth="1"/>
    <col min="11803" max="11803" width="7.5" style="411" bestFit="1" customWidth="1"/>
    <col min="11804" max="11804" width="9.5" style="411" bestFit="1" customWidth="1"/>
    <col min="11805" max="11805" width="7.5" style="411" customWidth="1"/>
    <col min="11806" max="11806" width="5.25" style="411" bestFit="1" customWidth="1"/>
    <col min="11807" max="11807" width="4.5" style="411" customWidth="1"/>
    <col min="11808" max="11808" width="5.25" style="411" bestFit="1" customWidth="1"/>
    <col min="11809" max="11809" width="6.5" style="411" customWidth="1"/>
    <col min="11810" max="11811" width="8.5" style="411" bestFit="1" customWidth="1"/>
    <col min="11812" max="11812" width="46.625" style="411" bestFit="1" customWidth="1"/>
    <col min="11813" max="11813" width="8.5" style="411" bestFit="1" customWidth="1"/>
    <col min="11814" max="12030" width="9" style="411"/>
    <col min="12031" max="12031" width="3.5" style="411" bestFit="1" customWidth="1"/>
    <col min="12032" max="12032" width="7.125" style="411" bestFit="1" customWidth="1"/>
    <col min="12033" max="12033" width="7.375" style="411" bestFit="1" customWidth="1"/>
    <col min="12034" max="12035" width="5.25" style="411" bestFit="1" customWidth="1"/>
    <col min="12036" max="12036" width="7.25" style="411" customWidth="1"/>
    <col min="12037" max="12037" width="10.5" style="411" customWidth="1"/>
    <col min="12038" max="12038" width="7.375" style="411" bestFit="1" customWidth="1"/>
    <col min="12039" max="12039" width="5.25" style="411" bestFit="1" customWidth="1"/>
    <col min="12040" max="12040" width="5.5" style="411" bestFit="1" customWidth="1"/>
    <col min="12041" max="12041" width="7.125" style="411" bestFit="1" customWidth="1"/>
    <col min="12042" max="12042" width="3.5" style="411" bestFit="1" customWidth="1"/>
    <col min="12043" max="12043" width="6.875" style="411" customWidth="1"/>
    <col min="12044" max="12044" width="8.875" style="411" bestFit="1" customWidth="1"/>
    <col min="12045" max="12045" width="4.5" style="411" customWidth="1"/>
    <col min="12046" max="12046" width="8.875" style="411" customWidth="1"/>
    <col min="12047" max="12047" width="6.875" style="411" customWidth="1"/>
    <col min="12048" max="12048" width="8.875" style="411" bestFit="1" customWidth="1"/>
    <col min="12049" max="12049" width="9" style="411"/>
    <col min="12050" max="12050" width="12.625" style="411" bestFit="1" customWidth="1"/>
    <col min="12051" max="12051" width="15.125" style="411" customWidth="1"/>
    <col min="12052" max="12052" width="6.375" style="411" bestFit="1" customWidth="1"/>
    <col min="12053" max="12053" width="6.5" style="411" bestFit="1" customWidth="1"/>
    <col min="12054" max="12054" width="7.125" style="411" bestFit="1" customWidth="1"/>
    <col min="12055" max="12055" width="5.25" style="411" bestFit="1" customWidth="1"/>
    <col min="12056" max="12056" width="3.5" style="411" bestFit="1" customWidth="1"/>
    <col min="12057" max="12057" width="8.875" style="411" bestFit="1" customWidth="1"/>
    <col min="12058" max="12058" width="5.25" style="411" bestFit="1" customWidth="1"/>
    <col min="12059" max="12059" width="7.5" style="411" bestFit="1" customWidth="1"/>
    <col min="12060" max="12060" width="9.5" style="411" bestFit="1" customWidth="1"/>
    <col min="12061" max="12061" width="7.5" style="411" customWidth="1"/>
    <col min="12062" max="12062" width="5.25" style="411" bestFit="1" customWidth="1"/>
    <col min="12063" max="12063" width="4.5" style="411" customWidth="1"/>
    <col min="12064" max="12064" width="5.25" style="411" bestFit="1" customWidth="1"/>
    <col min="12065" max="12065" width="6.5" style="411" customWidth="1"/>
    <col min="12066" max="12067" width="8.5" style="411" bestFit="1" customWidth="1"/>
    <col min="12068" max="12068" width="46.625" style="411" bestFit="1" customWidth="1"/>
    <col min="12069" max="12069" width="8.5" style="411" bestFit="1" customWidth="1"/>
    <col min="12070" max="12286" width="9" style="411"/>
    <col min="12287" max="12287" width="3.5" style="411" bestFit="1" customWidth="1"/>
    <col min="12288" max="12288" width="7.125" style="411" bestFit="1" customWidth="1"/>
    <col min="12289" max="12289" width="7.375" style="411" bestFit="1" customWidth="1"/>
    <col min="12290" max="12291" width="5.25" style="411" bestFit="1" customWidth="1"/>
    <col min="12292" max="12292" width="7.25" style="411" customWidth="1"/>
    <col min="12293" max="12293" width="10.5" style="411" customWidth="1"/>
    <col min="12294" max="12294" width="7.375" style="411" bestFit="1" customWidth="1"/>
    <col min="12295" max="12295" width="5.25" style="411" bestFit="1" customWidth="1"/>
    <col min="12296" max="12296" width="5.5" style="411" bestFit="1" customWidth="1"/>
    <col min="12297" max="12297" width="7.125" style="411" bestFit="1" customWidth="1"/>
    <col min="12298" max="12298" width="3.5" style="411" bestFit="1" customWidth="1"/>
    <col min="12299" max="12299" width="6.875" style="411" customWidth="1"/>
    <col min="12300" max="12300" width="8.875" style="411" bestFit="1" customWidth="1"/>
    <col min="12301" max="12301" width="4.5" style="411" customWidth="1"/>
    <col min="12302" max="12302" width="8.875" style="411" customWidth="1"/>
    <col min="12303" max="12303" width="6.875" style="411" customWidth="1"/>
    <col min="12304" max="12304" width="8.875" style="411" bestFit="1" customWidth="1"/>
    <col min="12305" max="12305" width="9" style="411"/>
    <col min="12306" max="12306" width="12.625" style="411" bestFit="1" customWidth="1"/>
    <col min="12307" max="12307" width="15.125" style="411" customWidth="1"/>
    <col min="12308" max="12308" width="6.375" style="411" bestFit="1" customWidth="1"/>
    <col min="12309" max="12309" width="6.5" style="411" bestFit="1" customWidth="1"/>
    <col min="12310" max="12310" width="7.125" style="411" bestFit="1" customWidth="1"/>
    <col min="12311" max="12311" width="5.25" style="411" bestFit="1" customWidth="1"/>
    <col min="12312" max="12312" width="3.5" style="411" bestFit="1" customWidth="1"/>
    <col min="12313" max="12313" width="8.875" style="411" bestFit="1" customWidth="1"/>
    <col min="12314" max="12314" width="5.25" style="411" bestFit="1" customWidth="1"/>
    <col min="12315" max="12315" width="7.5" style="411" bestFit="1" customWidth="1"/>
    <col min="12316" max="12316" width="9.5" style="411" bestFit="1" customWidth="1"/>
    <col min="12317" max="12317" width="7.5" style="411" customWidth="1"/>
    <col min="12318" max="12318" width="5.25" style="411" bestFit="1" customWidth="1"/>
    <col min="12319" max="12319" width="4.5" style="411" customWidth="1"/>
    <col min="12320" max="12320" width="5.25" style="411" bestFit="1" customWidth="1"/>
    <col min="12321" max="12321" width="6.5" style="411" customWidth="1"/>
    <col min="12322" max="12323" width="8.5" style="411" bestFit="1" customWidth="1"/>
    <col min="12324" max="12324" width="46.625" style="411" bestFit="1" customWidth="1"/>
    <col min="12325" max="12325" width="8.5" style="411" bestFit="1" customWidth="1"/>
    <col min="12326" max="12542" width="9" style="411"/>
    <col min="12543" max="12543" width="3.5" style="411" bestFit="1" customWidth="1"/>
    <col min="12544" max="12544" width="7.125" style="411" bestFit="1" customWidth="1"/>
    <col min="12545" max="12545" width="7.375" style="411" bestFit="1" customWidth="1"/>
    <col min="12546" max="12547" width="5.25" style="411" bestFit="1" customWidth="1"/>
    <col min="12548" max="12548" width="7.25" style="411" customWidth="1"/>
    <col min="12549" max="12549" width="10.5" style="411" customWidth="1"/>
    <col min="12550" max="12550" width="7.375" style="411" bestFit="1" customWidth="1"/>
    <col min="12551" max="12551" width="5.25" style="411" bestFit="1" customWidth="1"/>
    <col min="12552" max="12552" width="5.5" style="411" bestFit="1" customWidth="1"/>
    <col min="12553" max="12553" width="7.125" style="411" bestFit="1" customWidth="1"/>
    <col min="12554" max="12554" width="3.5" style="411" bestFit="1" customWidth="1"/>
    <col min="12555" max="12555" width="6.875" style="411" customWidth="1"/>
    <col min="12556" max="12556" width="8.875" style="411" bestFit="1" customWidth="1"/>
    <col min="12557" max="12557" width="4.5" style="411" customWidth="1"/>
    <col min="12558" max="12558" width="8.875" style="411" customWidth="1"/>
    <col min="12559" max="12559" width="6.875" style="411" customWidth="1"/>
    <col min="12560" max="12560" width="8.875" style="411" bestFit="1" customWidth="1"/>
    <col min="12561" max="12561" width="9" style="411"/>
    <col min="12562" max="12562" width="12.625" style="411" bestFit="1" customWidth="1"/>
    <col min="12563" max="12563" width="15.125" style="411" customWidth="1"/>
    <col min="12564" max="12564" width="6.375" style="411" bestFit="1" customWidth="1"/>
    <col min="12565" max="12565" width="6.5" style="411" bestFit="1" customWidth="1"/>
    <col min="12566" max="12566" width="7.125" style="411" bestFit="1" customWidth="1"/>
    <col min="12567" max="12567" width="5.25" style="411" bestFit="1" customWidth="1"/>
    <col min="12568" max="12568" width="3.5" style="411" bestFit="1" customWidth="1"/>
    <col min="12569" max="12569" width="8.875" style="411" bestFit="1" customWidth="1"/>
    <col min="12570" max="12570" width="5.25" style="411" bestFit="1" customWidth="1"/>
    <col min="12571" max="12571" width="7.5" style="411" bestFit="1" customWidth="1"/>
    <col min="12572" max="12572" width="9.5" style="411" bestFit="1" customWidth="1"/>
    <col min="12573" max="12573" width="7.5" style="411" customWidth="1"/>
    <col min="12574" max="12574" width="5.25" style="411" bestFit="1" customWidth="1"/>
    <col min="12575" max="12575" width="4.5" style="411" customWidth="1"/>
    <col min="12576" max="12576" width="5.25" style="411" bestFit="1" customWidth="1"/>
    <col min="12577" max="12577" width="6.5" style="411" customWidth="1"/>
    <col min="12578" max="12579" width="8.5" style="411" bestFit="1" customWidth="1"/>
    <col min="12580" max="12580" width="46.625" style="411" bestFit="1" customWidth="1"/>
    <col min="12581" max="12581" width="8.5" style="411" bestFit="1" customWidth="1"/>
    <col min="12582" max="12798" width="9" style="411"/>
    <col min="12799" max="12799" width="3.5" style="411" bestFit="1" customWidth="1"/>
    <col min="12800" max="12800" width="7.125" style="411" bestFit="1" customWidth="1"/>
    <col min="12801" max="12801" width="7.375" style="411" bestFit="1" customWidth="1"/>
    <col min="12802" max="12803" width="5.25" style="411" bestFit="1" customWidth="1"/>
    <col min="12804" max="12804" width="7.25" style="411" customWidth="1"/>
    <col min="12805" max="12805" width="10.5" style="411" customWidth="1"/>
    <col min="12806" max="12806" width="7.375" style="411" bestFit="1" customWidth="1"/>
    <col min="12807" max="12807" width="5.25" style="411" bestFit="1" customWidth="1"/>
    <col min="12808" max="12808" width="5.5" style="411" bestFit="1" customWidth="1"/>
    <col min="12809" max="12809" width="7.125" style="411" bestFit="1" customWidth="1"/>
    <col min="12810" max="12810" width="3.5" style="411" bestFit="1" customWidth="1"/>
    <col min="12811" max="12811" width="6.875" style="411" customWidth="1"/>
    <col min="12812" max="12812" width="8.875" style="411" bestFit="1" customWidth="1"/>
    <col min="12813" max="12813" width="4.5" style="411" customWidth="1"/>
    <col min="12814" max="12814" width="8.875" style="411" customWidth="1"/>
    <col min="12815" max="12815" width="6.875" style="411" customWidth="1"/>
    <col min="12816" max="12816" width="8.875" style="411" bestFit="1" customWidth="1"/>
    <col min="12817" max="12817" width="9" style="411"/>
    <col min="12818" max="12818" width="12.625" style="411" bestFit="1" customWidth="1"/>
    <col min="12819" max="12819" width="15.125" style="411" customWidth="1"/>
    <col min="12820" max="12820" width="6.375" style="411" bestFit="1" customWidth="1"/>
    <col min="12821" max="12821" width="6.5" style="411" bestFit="1" customWidth="1"/>
    <col min="12822" max="12822" width="7.125" style="411" bestFit="1" customWidth="1"/>
    <col min="12823" max="12823" width="5.25" style="411" bestFit="1" customWidth="1"/>
    <col min="12824" max="12824" width="3.5" style="411" bestFit="1" customWidth="1"/>
    <col min="12825" max="12825" width="8.875" style="411" bestFit="1" customWidth="1"/>
    <col min="12826" max="12826" width="5.25" style="411" bestFit="1" customWidth="1"/>
    <col min="12827" max="12827" width="7.5" style="411" bestFit="1" customWidth="1"/>
    <col min="12828" max="12828" width="9.5" style="411" bestFit="1" customWidth="1"/>
    <col min="12829" max="12829" width="7.5" style="411" customWidth="1"/>
    <col min="12830" max="12830" width="5.25" style="411" bestFit="1" customWidth="1"/>
    <col min="12831" max="12831" width="4.5" style="411" customWidth="1"/>
    <col min="12832" max="12832" width="5.25" style="411" bestFit="1" customWidth="1"/>
    <col min="12833" max="12833" width="6.5" style="411" customWidth="1"/>
    <col min="12834" max="12835" width="8.5" style="411" bestFit="1" customWidth="1"/>
    <col min="12836" max="12836" width="46.625" style="411" bestFit="1" customWidth="1"/>
    <col min="12837" max="12837" width="8.5" style="411" bestFit="1" customWidth="1"/>
    <col min="12838" max="13054" width="9" style="411"/>
    <col min="13055" max="13055" width="3.5" style="411" bestFit="1" customWidth="1"/>
    <col min="13056" max="13056" width="7.125" style="411" bestFit="1" customWidth="1"/>
    <col min="13057" max="13057" width="7.375" style="411" bestFit="1" customWidth="1"/>
    <col min="13058" max="13059" width="5.25" style="411" bestFit="1" customWidth="1"/>
    <col min="13060" max="13060" width="7.25" style="411" customWidth="1"/>
    <col min="13061" max="13061" width="10.5" style="411" customWidth="1"/>
    <col min="13062" max="13062" width="7.375" style="411" bestFit="1" customWidth="1"/>
    <col min="13063" max="13063" width="5.25" style="411" bestFit="1" customWidth="1"/>
    <col min="13064" max="13064" width="5.5" style="411" bestFit="1" customWidth="1"/>
    <col min="13065" max="13065" width="7.125" style="411" bestFit="1" customWidth="1"/>
    <col min="13066" max="13066" width="3.5" style="411" bestFit="1" customWidth="1"/>
    <col min="13067" max="13067" width="6.875" style="411" customWidth="1"/>
    <col min="13068" max="13068" width="8.875" style="411" bestFit="1" customWidth="1"/>
    <col min="13069" max="13069" width="4.5" style="411" customWidth="1"/>
    <col min="13070" max="13070" width="8.875" style="411" customWidth="1"/>
    <col min="13071" max="13071" width="6.875" style="411" customWidth="1"/>
    <col min="13072" max="13072" width="8.875" style="411" bestFit="1" customWidth="1"/>
    <col min="13073" max="13073" width="9" style="411"/>
    <col min="13074" max="13074" width="12.625" style="411" bestFit="1" customWidth="1"/>
    <col min="13075" max="13075" width="15.125" style="411" customWidth="1"/>
    <col min="13076" max="13076" width="6.375" style="411" bestFit="1" customWidth="1"/>
    <col min="13077" max="13077" width="6.5" style="411" bestFit="1" customWidth="1"/>
    <col min="13078" max="13078" width="7.125" style="411" bestFit="1" customWidth="1"/>
    <col min="13079" max="13079" width="5.25" style="411" bestFit="1" customWidth="1"/>
    <col min="13080" max="13080" width="3.5" style="411" bestFit="1" customWidth="1"/>
    <col min="13081" max="13081" width="8.875" style="411" bestFit="1" customWidth="1"/>
    <col min="13082" max="13082" width="5.25" style="411" bestFit="1" customWidth="1"/>
    <col min="13083" max="13083" width="7.5" style="411" bestFit="1" customWidth="1"/>
    <col min="13084" max="13084" width="9.5" style="411" bestFit="1" customWidth="1"/>
    <col min="13085" max="13085" width="7.5" style="411" customWidth="1"/>
    <col min="13086" max="13086" width="5.25" style="411" bestFit="1" customWidth="1"/>
    <col min="13087" max="13087" width="4.5" style="411" customWidth="1"/>
    <col min="13088" max="13088" width="5.25" style="411" bestFit="1" customWidth="1"/>
    <col min="13089" max="13089" width="6.5" style="411" customWidth="1"/>
    <col min="13090" max="13091" width="8.5" style="411" bestFit="1" customWidth="1"/>
    <col min="13092" max="13092" width="46.625" style="411" bestFit="1" customWidth="1"/>
    <col min="13093" max="13093" width="8.5" style="411" bestFit="1" customWidth="1"/>
    <col min="13094" max="13310" width="9" style="411"/>
    <col min="13311" max="13311" width="3.5" style="411" bestFit="1" customWidth="1"/>
    <col min="13312" max="13312" width="7.125" style="411" bestFit="1" customWidth="1"/>
    <col min="13313" max="13313" width="7.375" style="411" bestFit="1" customWidth="1"/>
    <col min="13314" max="13315" width="5.25" style="411" bestFit="1" customWidth="1"/>
    <col min="13316" max="13316" width="7.25" style="411" customWidth="1"/>
    <col min="13317" max="13317" width="10.5" style="411" customWidth="1"/>
    <col min="13318" max="13318" width="7.375" style="411" bestFit="1" customWidth="1"/>
    <col min="13319" max="13319" width="5.25" style="411" bestFit="1" customWidth="1"/>
    <col min="13320" max="13320" width="5.5" style="411" bestFit="1" customWidth="1"/>
    <col min="13321" max="13321" width="7.125" style="411" bestFit="1" customWidth="1"/>
    <col min="13322" max="13322" width="3.5" style="411" bestFit="1" customWidth="1"/>
    <col min="13323" max="13323" width="6.875" style="411" customWidth="1"/>
    <col min="13324" max="13324" width="8.875" style="411" bestFit="1" customWidth="1"/>
    <col min="13325" max="13325" width="4.5" style="411" customWidth="1"/>
    <col min="13326" max="13326" width="8.875" style="411" customWidth="1"/>
    <col min="13327" max="13327" width="6.875" style="411" customWidth="1"/>
    <col min="13328" max="13328" width="8.875" style="411" bestFit="1" customWidth="1"/>
    <col min="13329" max="13329" width="9" style="411"/>
    <col min="13330" max="13330" width="12.625" style="411" bestFit="1" customWidth="1"/>
    <col min="13331" max="13331" width="15.125" style="411" customWidth="1"/>
    <col min="13332" max="13332" width="6.375" style="411" bestFit="1" customWidth="1"/>
    <col min="13333" max="13333" width="6.5" style="411" bestFit="1" customWidth="1"/>
    <col min="13334" max="13334" width="7.125" style="411" bestFit="1" customWidth="1"/>
    <col min="13335" max="13335" width="5.25" style="411" bestFit="1" customWidth="1"/>
    <col min="13336" max="13336" width="3.5" style="411" bestFit="1" customWidth="1"/>
    <col min="13337" max="13337" width="8.875" style="411" bestFit="1" customWidth="1"/>
    <col min="13338" max="13338" width="5.25" style="411" bestFit="1" customWidth="1"/>
    <col min="13339" max="13339" width="7.5" style="411" bestFit="1" customWidth="1"/>
    <col min="13340" max="13340" width="9.5" style="411" bestFit="1" customWidth="1"/>
    <col min="13341" max="13341" width="7.5" style="411" customWidth="1"/>
    <col min="13342" max="13342" width="5.25" style="411" bestFit="1" customWidth="1"/>
    <col min="13343" max="13343" width="4.5" style="411" customWidth="1"/>
    <col min="13344" max="13344" width="5.25" style="411" bestFit="1" customWidth="1"/>
    <col min="13345" max="13345" width="6.5" style="411" customWidth="1"/>
    <col min="13346" max="13347" width="8.5" style="411" bestFit="1" customWidth="1"/>
    <col min="13348" max="13348" width="46.625" style="411" bestFit="1" customWidth="1"/>
    <col min="13349" max="13349" width="8.5" style="411" bestFit="1" customWidth="1"/>
    <col min="13350" max="13566" width="9" style="411"/>
    <col min="13567" max="13567" width="3.5" style="411" bestFit="1" customWidth="1"/>
    <col min="13568" max="13568" width="7.125" style="411" bestFit="1" customWidth="1"/>
    <col min="13569" max="13569" width="7.375" style="411" bestFit="1" customWidth="1"/>
    <col min="13570" max="13571" width="5.25" style="411" bestFit="1" customWidth="1"/>
    <col min="13572" max="13572" width="7.25" style="411" customWidth="1"/>
    <col min="13573" max="13573" width="10.5" style="411" customWidth="1"/>
    <col min="13574" max="13574" width="7.375" style="411" bestFit="1" customWidth="1"/>
    <col min="13575" max="13575" width="5.25" style="411" bestFit="1" customWidth="1"/>
    <col min="13576" max="13576" width="5.5" style="411" bestFit="1" customWidth="1"/>
    <col min="13577" max="13577" width="7.125" style="411" bestFit="1" customWidth="1"/>
    <col min="13578" max="13578" width="3.5" style="411" bestFit="1" customWidth="1"/>
    <col min="13579" max="13579" width="6.875" style="411" customWidth="1"/>
    <col min="13580" max="13580" width="8.875" style="411" bestFit="1" customWidth="1"/>
    <col min="13581" max="13581" width="4.5" style="411" customWidth="1"/>
    <col min="13582" max="13582" width="8.875" style="411" customWidth="1"/>
    <col min="13583" max="13583" width="6.875" style="411" customWidth="1"/>
    <col min="13584" max="13584" width="8.875" style="411" bestFit="1" customWidth="1"/>
    <col min="13585" max="13585" width="9" style="411"/>
    <col min="13586" max="13586" width="12.625" style="411" bestFit="1" customWidth="1"/>
    <col min="13587" max="13587" width="15.125" style="411" customWidth="1"/>
    <col min="13588" max="13588" width="6.375" style="411" bestFit="1" customWidth="1"/>
    <col min="13589" max="13589" width="6.5" style="411" bestFit="1" customWidth="1"/>
    <col min="13590" max="13590" width="7.125" style="411" bestFit="1" customWidth="1"/>
    <col min="13591" max="13591" width="5.25" style="411" bestFit="1" customWidth="1"/>
    <col min="13592" max="13592" width="3.5" style="411" bestFit="1" customWidth="1"/>
    <col min="13593" max="13593" width="8.875" style="411" bestFit="1" customWidth="1"/>
    <col min="13594" max="13594" width="5.25" style="411" bestFit="1" customWidth="1"/>
    <col min="13595" max="13595" width="7.5" style="411" bestFit="1" customWidth="1"/>
    <col min="13596" max="13596" width="9.5" style="411" bestFit="1" customWidth="1"/>
    <col min="13597" max="13597" width="7.5" style="411" customWidth="1"/>
    <col min="13598" max="13598" width="5.25" style="411" bestFit="1" customWidth="1"/>
    <col min="13599" max="13599" width="4.5" style="411" customWidth="1"/>
    <col min="13600" max="13600" width="5.25" style="411" bestFit="1" customWidth="1"/>
    <col min="13601" max="13601" width="6.5" style="411" customWidth="1"/>
    <col min="13602" max="13603" width="8.5" style="411" bestFit="1" customWidth="1"/>
    <col min="13604" max="13604" width="46.625" style="411" bestFit="1" customWidth="1"/>
    <col min="13605" max="13605" width="8.5" style="411" bestFit="1" customWidth="1"/>
    <col min="13606" max="13822" width="9" style="411"/>
    <col min="13823" max="13823" width="3.5" style="411" bestFit="1" customWidth="1"/>
    <col min="13824" max="13824" width="7.125" style="411" bestFit="1" customWidth="1"/>
    <col min="13825" max="13825" width="7.375" style="411" bestFit="1" customWidth="1"/>
    <col min="13826" max="13827" width="5.25" style="411" bestFit="1" customWidth="1"/>
    <col min="13828" max="13828" width="7.25" style="411" customWidth="1"/>
    <col min="13829" max="13829" width="10.5" style="411" customWidth="1"/>
    <col min="13830" max="13830" width="7.375" style="411" bestFit="1" customWidth="1"/>
    <col min="13831" max="13831" width="5.25" style="411" bestFit="1" customWidth="1"/>
    <col min="13832" max="13832" width="5.5" style="411" bestFit="1" customWidth="1"/>
    <col min="13833" max="13833" width="7.125" style="411" bestFit="1" customWidth="1"/>
    <col min="13834" max="13834" width="3.5" style="411" bestFit="1" customWidth="1"/>
    <col min="13835" max="13835" width="6.875" style="411" customWidth="1"/>
    <col min="13836" max="13836" width="8.875" style="411" bestFit="1" customWidth="1"/>
    <col min="13837" max="13837" width="4.5" style="411" customWidth="1"/>
    <col min="13838" max="13838" width="8.875" style="411" customWidth="1"/>
    <col min="13839" max="13839" width="6.875" style="411" customWidth="1"/>
    <col min="13840" max="13840" width="8.875" style="411" bestFit="1" customWidth="1"/>
    <col min="13841" max="13841" width="9" style="411"/>
    <col min="13842" max="13842" width="12.625" style="411" bestFit="1" customWidth="1"/>
    <col min="13843" max="13843" width="15.125" style="411" customWidth="1"/>
    <col min="13844" max="13844" width="6.375" style="411" bestFit="1" customWidth="1"/>
    <col min="13845" max="13845" width="6.5" style="411" bestFit="1" customWidth="1"/>
    <col min="13846" max="13846" width="7.125" style="411" bestFit="1" customWidth="1"/>
    <col min="13847" max="13847" width="5.25" style="411" bestFit="1" customWidth="1"/>
    <col min="13848" max="13848" width="3.5" style="411" bestFit="1" customWidth="1"/>
    <col min="13849" max="13849" width="8.875" style="411" bestFit="1" customWidth="1"/>
    <col min="13850" max="13850" width="5.25" style="411" bestFit="1" customWidth="1"/>
    <col min="13851" max="13851" width="7.5" style="411" bestFit="1" customWidth="1"/>
    <col min="13852" max="13852" width="9.5" style="411" bestFit="1" customWidth="1"/>
    <col min="13853" max="13853" width="7.5" style="411" customWidth="1"/>
    <col min="13854" max="13854" width="5.25" style="411" bestFit="1" customWidth="1"/>
    <col min="13855" max="13855" width="4.5" style="411" customWidth="1"/>
    <col min="13856" max="13856" width="5.25" style="411" bestFit="1" customWidth="1"/>
    <col min="13857" max="13857" width="6.5" style="411" customWidth="1"/>
    <col min="13858" max="13859" width="8.5" style="411" bestFit="1" customWidth="1"/>
    <col min="13860" max="13860" width="46.625" style="411" bestFit="1" customWidth="1"/>
    <col min="13861" max="13861" width="8.5" style="411" bestFit="1" customWidth="1"/>
    <col min="13862" max="14078" width="9" style="411"/>
    <col min="14079" max="14079" width="3.5" style="411" bestFit="1" customWidth="1"/>
    <col min="14080" max="14080" width="7.125" style="411" bestFit="1" customWidth="1"/>
    <col min="14081" max="14081" width="7.375" style="411" bestFit="1" customWidth="1"/>
    <col min="14082" max="14083" width="5.25" style="411" bestFit="1" customWidth="1"/>
    <col min="14084" max="14084" width="7.25" style="411" customWidth="1"/>
    <col min="14085" max="14085" width="10.5" style="411" customWidth="1"/>
    <col min="14086" max="14086" width="7.375" style="411" bestFit="1" customWidth="1"/>
    <col min="14087" max="14087" width="5.25" style="411" bestFit="1" customWidth="1"/>
    <col min="14088" max="14088" width="5.5" style="411" bestFit="1" customWidth="1"/>
    <col min="14089" max="14089" width="7.125" style="411" bestFit="1" customWidth="1"/>
    <col min="14090" max="14090" width="3.5" style="411" bestFit="1" customWidth="1"/>
    <col min="14091" max="14091" width="6.875" style="411" customWidth="1"/>
    <col min="14092" max="14092" width="8.875" style="411" bestFit="1" customWidth="1"/>
    <col min="14093" max="14093" width="4.5" style="411" customWidth="1"/>
    <col min="14094" max="14094" width="8.875" style="411" customWidth="1"/>
    <col min="14095" max="14095" width="6.875" style="411" customWidth="1"/>
    <col min="14096" max="14096" width="8.875" style="411" bestFit="1" customWidth="1"/>
    <col min="14097" max="14097" width="9" style="411"/>
    <col min="14098" max="14098" width="12.625" style="411" bestFit="1" customWidth="1"/>
    <col min="14099" max="14099" width="15.125" style="411" customWidth="1"/>
    <col min="14100" max="14100" width="6.375" style="411" bestFit="1" customWidth="1"/>
    <col min="14101" max="14101" width="6.5" style="411" bestFit="1" customWidth="1"/>
    <col min="14102" max="14102" width="7.125" style="411" bestFit="1" customWidth="1"/>
    <col min="14103" max="14103" width="5.25" style="411" bestFit="1" customWidth="1"/>
    <col min="14104" max="14104" width="3.5" style="411" bestFit="1" customWidth="1"/>
    <col min="14105" max="14105" width="8.875" style="411" bestFit="1" customWidth="1"/>
    <col min="14106" max="14106" width="5.25" style="411" bestFit="1" customWidth="1"/>
    <col min="14107" max="14107" width="7.5" style="411" bestFit="1" customWidth="1"/>
    <col min="14108" max="14108" width="9.5" style="411" bestFit="1" customWidth="1"/>
    <col min="14109" max="14109" width="7.5" style="411" customWidth="1"/>
    <col min="14110" max="14110" width="5.25" style="411" bestFit="1" customWidth="1"/>
    <col min="14111" max="14111" width="4.5" style="411" customWidth="1"/>
    <col min="14112" max="14112" width="5.25" style="411" bestFit="1" customWidth="1"/>
    <col min="14113" max="14113" width="6.5" style="411" customWidth="1"/>
    <col min="14114" max="14115" width="8.5" style="411" bestFit="1" customWidth="1"/>
    <col min="14116" max="14116" width="46.625" style="411" bestFit="1" customWidth="1"/>
    <col min="14117" max="14117" width="8.5" style="411" bestFit="1" customWidth="1"/>
    <col min="14118" max="14334" width="9" style="411"/>
    <col min="14335" max="14335" width="3.5" style="411" bestFit="1" customWidth="1"/>
    <col min="14336" max="14336" width="7.125" style="411" bestFit="1" customWidth="1"/>
    <col min="14337" max="14337" width="7.375" style="411" bestFit="1" customWidth="1"/>
    <col min="14338" max="14339" width="5.25" style="411" bestFit="1" customWidth="1"/>
    <col min="14340" max="14340" width="7.25" style="411" customWidth="1"/>
    <col min="14341" max="14341" width="10.5" style="411" customWidth="1"/>
    <col min="14342" max="14342" width="7.375" style="411" bestFit="1" customWidth="1"/>
    <col min="14343" max="14343" width="5.25" style="411" bestFit="1" customWidth="1"/>
    <col min="14344" max="14344" width="5.5" style="411" bestFit="1" customWidth="1"/>
    <col min="14345" max="14345" width="7.125" style="411" bestFit="1" customWidth="1"/>
    <col min="14346" max="14346" width="3.5" style="411" bestFit="1" customWidth="1"/>
    <col min="14347" max="14347" width="6.875" style="411" customWidth="1"/>
    <col min="14348" max="14348" width="8.875" style="411" bestFit="1" customWidth="1"/>
    <col min="14349" max="14349" width="4.5" style="411" customWidth="1"/>
    <col min="14350" max="14350" width="8.875" style="411" customWidth="1"/>
    <col min="14351" max="14351" width="6.875" style="411" customWidth="1"/>
    <col min="14352" max="14352" width="8.875" style="411" bestFit="1" customWidth="1"/>
    <col min="14353" max="14353" width="9" style="411"/>
    <col min="14354" max="14354" width="12.625" style="411" bestFit="1" customWidth="1"/>
    <col min="14355" max="14355" width="15.125" style="411" customWidth="1"/>
    <col min="14356" max="14356" width="6.375" style="411" bestFit="1" customWidth="1"/>
    <col min="14357" max="14357" width="6.5" style="411" bestFit="1" customWidth="1"/>
    <col min="14358" max="14358" width="7.125" style="411" bestFit="1" customWidth="1"/>
    <col min="14359" max="14359" width="5.25" style="411" bestFit="1" customWidth="1"/>
    <col min="14360" max="14360" width="3.5" style="411" bestFit="1" customWidth="1"/>
    <col min="14361" max="14361" width="8.875" style="411" bestFit="1" customWidth="1"/>
    <col min="14362" max="14362" width="5.25" style="411" bestFit="1" customWidth="1"/>
    <col min="14363" max="14363" width="7.5" style="411" bestFit="1" customWidth="1"/>
    <col min="14364" max="14364" width="9.5" style="411" bestFit="1" customWidth="1"/>
    <col min="14365" max="14365" width="7.5" style="411" customWidth="1"/>
    <col min="14366" max="14366" width="5.25" style="411" bestFit="1" customWidth="1"/>
    <col min="14367" max="14367" width="4.5" style="411" customWidth="1"/>
    <col min="14368" max="14368" width="5.25" style="411" bestFit="1" customWidth="1"/>
    <col min="14369" max="14369" width="6.5" style="411" customWidth="1"/>
    <col min="14370" max="14371" width="8.5" style="411" bestFit="1" customWidth="1"/>
    <col min="14372" max="14372" width="46.625" style="411" bestFit="1" customWidth="1"/>
    <col min="14373" max="14373" width="8.5" style="411" bestFit="1" customWidth="1"/>
    <col min="14374" max="14590" width="9" style="411"/>
    <col min="14591" max="14591" width="3.5" style="411" bestFit="1" customWidth="1"/>
    <col min="14592" max="14592" width="7.125" style="411" bestFit="1" customWidth="1"/>
    <col min="14593" max="14593" width="7.375" style="411" bestFit="1" customWidth="1"/>
    <col min="14594" max="14595" width="5.25" style="411" bestFit="1" customWidth="1"/>
    <col min="14596" max="14596" width="7.25" style="411" customWidth="1"/>
    <col min="14597" max="14597" width="10.5" style="411" customWidth="1"/>
    <col min="14598" max="14598" width="7.375" style="411" bestFit="1" customWidth="1"/>
    <col min="14599" max="14599" width="5.25" style="411" bestFit="1" customWidth="1"/>
    <col min="14600" max="14600" width="5.5" style="411" bestFit="1" customWidth="1"/>
    <col min="14601" max="14601" width="7.125" style="411" bestFit="1" customWidth="1"/>
    <col min="14602" max="14602" width="3.5" style="411" bestFit="1" customWidth="1"/>
    <col min="14603" max="14603" width="6.875" style="411" customWidth="1"/>
    <col min="14604" max="14604" width="8.875" style="411" bestFit="1" customWidth="1"/>
    <col min="14605" max="14605" width="4.5" style="411" customWidth="1"/>
    <col min="14606" max="14606" width="8.875" style="411" customWidth="1"/>
    <col min="14607" max="14607" width="6.875" style="411" customWidth="1"/>
    <col min="14608" max="14608" width="8.875" style="411" bestFit="1" customWidth="1"/>
    <col min="14609" max="14609" width="9" style="411"/>
    <col min="14610" max="14610" width="12.625" style="411" bestFit="1" customWidth="1"/>
    <col min="14611" max="14611" width="15.125" style="411" customWidth="1"/>
    <col min="14612" max="14612" width="6.375" style="411" bestFit="1" customWidth="1"/>
    <col min="14613" max="14613" width="6.5" style="411" bestFit="1" customWidth="1"/>
    <col min="14614" max="14614" width="7.125" style="411" bestFit="1" customWidth="1"/>
    <col min="14615" max="14615" width="5.25" style="411" bestFit="1" customWidth="1"/>
    <col min="14616" max="14616" width="3.5" style="411" bestFit="1" customWidth="1"/>
    <col min="14617" max="14617" width="8.875" style="411" bestFit="1" customWidth="1"/>
    <col min="14618" max="14618" width="5.25" style="411" bestFit="1" customWidth="1"/>
    <col min="14619" max="14619" width="7.5" style="411" bestFit="1" customWidth="1"/>
    <col min="14620" max="14620" width="9.5" style="411" bestFit="1" customWidth="1"/>
    <col min="14621" max="14621" width="7.5" style="411" customWidth="1"/>
    <col min="14622" max="14622" width="5.25" style="411" bestFit="1" customWidth="1"/>
    <col min="14623" max="14623" width="4.5" style="411" customWidth="1"/>
    <col min="14624" max="14624" width="5.25" style="411" bestFit="1" customWidth="1"/>
    <col min="14625" max="14625" width="6.5" style="411" customWidth="1"/>
    <col min="14626" max="14627" width="8.5" style="411" bestFit="1" customWidth="1"/>
    <col min="14628" max="14628" width="46.625" style="411" bestFit="1" customWidth="1"/>
    <col min="14629" max="14629" width="8.5" style="411" bestFit="1" customWidth="1"/>
    <col min="14630" max="14846" width="9" style="411"/>
    <col min="14847" max="14847" width="3.5" style="411" bestFit="1" customWidth="1"/>
    <col min="14848" max="14848" width="7.125" style="411" bestFit="1" customWidth="1"/>
    <col min="14849" max="14849" width="7.375" style="411" bestFit="1" customWidth="1"/>
    <col min="14850" max="14851" width="5.25" style="411" bestFit="1" customWidth="1"/>
    <col min="14852" max="14852" width="7.25" style="411" customWidth="1"/>
    <col min="14853" max="14853" width="10.5" style="411" customWidth="1"/>
    <col min="14854" max="14854" width="7.375" style="411" bestFit="1" customWidth="1"/>
    <col min="14855" max="14855" width="5.25" style="411" bestFit="1" customWidth="1"/>
    <col min="14856" max="14856" width="5.5" style="411" bestFit="1" customWidth="1"/>
    <col min="14857" max="14857" width="7.125" style="411" bestFit="1" customWidth="1"/>
    <col min="14858" max="14858" width="3.5" style="411" bestFit="1" customWidth="1"/>
    <col min="14859" max="14859" width="6.875" style="411" customWidth="1"/>
    <col min="14860" max="14860" width="8.875" style="411" bestFit="1" customWidth="1"/>
    <col min="14861" max="14861" width="4.5" style="411" customWidth="1"/>
    <col min="14862" max="14862" width="8.875" style="411" customWidth="1"/>
    <col min="14863" max="14863" width="6.875" style="411" customWidth="1"/>
    <col min="14864" max="14864" width="8.875" style="411" bestFit="1" customWidth="1"/>
    <col min="14865" max="14865" width="9" style="411"/>
    <col min="14866" max="14866" width="12.625" style="411" bestFit="1" customWidth="1"/>
    <col min="14867" max="14867" width="15.125" style="411" customWidth="1"/>
    <col min="14868" max="14868" width="6.375" style="411" bestFit="1" customWidth="1"/>
    <col min="14869" max="14869" width="6.5" style="411" bestFit="1" customWidth="1"/>
    <col min="14870" max="14870" width="7.125" style="411" bestFit="1" customWidth="1"/>
    <col min="14871" max="14871" width="5.25" style="411" bestFit="1" customWidth="1"/>
    <col min="14872" max="14872" width="3.5" style="411" bestFit="1" customWidth="1"/>
    <col min="14873" max="14873" width="8.875" style="411" bestFit="1" customWidth="1"/>
    <col min="14874" max="14874" width="5.25" style="411" bestFit="1" customWidth="1"/>
    <col min="14875" max="14875" width="7.5" style="411" bestFit="1" customWidth="1"/>
    <col min="14876" max="14876" width="9.5" style="411" bestFit="1" customWidth="1"/>
    <col min="14877" max="14877" width="7.5" style="411" customWidth="1"/>
    <col min="14878" max="14878" width="5.25" style="411" bestFit="1" customWidth="1"/>
    <col min="14879" max="14879" width="4.5" style="411" customWidth="1"/>
    <col min="14880" max="14880" width="5.25" style="411" bestFit="1" customWidth="1"/>
    <col min="14881" max="14881" width="6.5" style="411" customWidth="1"/>
    <col min="14882" max="14883" width="8.5" style="411" bestFit="1" customWidth="1"/>
    <col min="14884" max="14884" width="46.625" style="411" bestFit="1" customWidth="1"/>
    <col min="14885" max="14885" width="8.5" style="411" bestFit="1" customWidth="1"/>
    <col min="14886" max="15102" width="9" style="411"/>
    <col min="15103" max="15103" width="3.5" style="411" bestFit="1" customWidth="1"/>
    <col min="15104" max="15104" width="7.125" style="411" bestFit="1" customWidth="1"/>
    <col min="15105" max="15105" width="7.375" style="411" bestFit="1" customWidth="1"/>
    <col min="15106" max="15107" width="5.25" style="411" bestFit="1" customWidth="1"/>
    <col min="15108" max="15108" width="7.25" style="411" customWidth="1"/>
    <col min="15109" max="15109" width="10.5" style="411" customWidth="1"/>
    <col min="15110" max="15110" width="7.375" style="411" bestFit="1" customWidth="1"/>
    <col min="15111" max="15111" width="5.25" style="411" bestFit="1" customWidth="1"/>
    <col min="15112" max="15112" width="5.5" style="411" bestFit="1" customWidth="1"/>
    <col min="15113" max="15113" width="7.125" style="411" bestFit="1" customWidth="1"/>
    <col min="15114" max="15114" width="3.5" style="411" bestFit="1" customWidth="1"/>
    <col min="15115" max="15115" width="6.875" style="411" customWidth="1"/>
    <col min="15116" max="15116" width="8.875" style="411" bestFit="1" customWidth="1"/>
    <col min="15117" max="15117" width="4.5" style="411" customWidth="1"/>
    <col min="15118" max="15118" width="8.875" style="411" customWidth="1"/>
    <col min="15119" max="15119" width="6.875" style="411" customWidth="1"/>
    <col min="15120" max="15120" width="8.875" style="411" bestFit="1" customWidth="1"/>
    <col min="15121" max="15121" width="9" style="411"/>
    <col min="15122" max="15122" width="12.625" style="411" bestFit="1" customWidth="1"/>
    <col min="15123" max="15123" width="15.125" style="411" customWidth="1"/>
    <col min="15124" max="15124" width="6.375" style="411" bestFit="1" customWidth="1"/>
    <col min="15125" max="15125" width="6.5" style="411" bestFit="1" customWidth="1"/>
    <col min="15126" max="15126" width="7.125" style="411" bestFit="1" customWidth="1"/>
    <col min="15127" max="15127" width="5.25" style="411" bestFit="1" customWidth="1"/>
    <col min="15128" max="15128" width="3.5" style="411" bestFit="1" customWidth="1"/>
    <col min="15129" max="15129" width="8.875" style="411" bestFit="1" customWidth="1"/>
    <col min="15130" max="15130" width="5.25" style="411" bestFit="1" customWidth="1"/>
    <col min="15131" max="15131" width="7.5" style="411" bestFit="1" customWidth="1"/>
    <col min="15132" max="15132" width="9.5" style="411" bestFit="1" customWidth="1"/>
    <col min="15133" max="15133" width="7.5" style="411" customWidth="1"/>
    <col min="15134" max="15134" width="5.25" style="411" bestFit="1" customWidth="1"/>
    <col min="15135" max="15135" width="4.5" style="411" customWidth="1"/>
    <col min="15136" max="15136" width="5.25" style="411" bestFit="1" customWidth="1"/>
    <col min="15137" max="15137" width="6.5" style="411" customWidth="1"/>
    <col min="15138" max="15139" width="8.5" style="411" bestFit="1" customWidth="1"/>
    <col min="15140" max="15140" width="46.625" style="411" bestFit="1" customWidth="1"/>
    <col min="15141" max="15141" width="8.5" style="411" bestFit="1" customWidth="1"/>
    <col min="15142" max="15358" width="9" style="411"/>
    <col min="15359" max="15359" width="3.5" style="411" bestFit="1" customWidth="1"/>
    <col min="15360" max="15360" width="7.125" style="411" bestFit="1" customWidth="1"/>
    <col min="15361" max="15361" width="7.375" style="411" bestFit="1" customWidth="1"/>
    <col min="15362" max="15363" width="5.25" style="411" bestFit="1" customWidth="1"/>
    <col min="15364" max="15364" width="7.25" style="411" customWidth="1"/>
    <col min="15365" max="15365" width="10.5" style="411" customWidth="1"/>
    <col min="15366" max="15366" width="7.375" style="411" bestFit="1" customWidth="1"/>
    <col min="15367" max="15367" width="5.25" style="411" bestFit="1" customWidth="1"/>
    <col min="15368" max="15368" width="5.5" style="411" bestFit="1" customWidth="1"/>
    <col min="15369" max="15369" width="7.125" style="411" bestFit="1" customWidth="1"/>
    <col min="15370" max="15370" width="3.5" style="411" bestFit="1" customWidth="1"/>
    <col min="15371" max="15371" width="6.875" style="411" customWidth="1"/>
    <col min="15372" max="15372" width="8.875" style="411" bestFit="1" customWidth="1"/>
    <col min="15373" max="15373" width="4.5" style="411" customWidth="1"/>
    <col min="15374" max="15374" width="8.875" style="411" customWidth="1"/>
    <col min="15375" max="15375" width="6.875" style="411" customWidth="1"/>
    <col min="15376" max="15376" width="8.875" style="411" bestFit="1" customWidth="1"/>
    <col min="15377" max="15377" width="9" style="411"/>
    <col min="15378" max="15378" width="12.625" style="411" bestFit="1" customWidth="1"/>
    <col min="15379" max="15379" width="15.125" style="411" customWidth="1"/>
    <col min="15380" max="15380" width="6.375" style="411" bestFit="1" customWidth="1"/>
    <col min="15381" max="15381" width="6.5" style="411" bestFit="1" customWidth="1"/>
    <col min="15382" max="15382" width="7.125" style="411" bestFit="1" customWidth="1"/>
    <col min="15383" max="15383" width="5.25" style="411" bestFit="1" customWidth="1"/>
    <col min="15384" max="15384" width="3.5" style="411" bestFit="1" customWidth="1"/>
    <col min="15385" max="15385" width="8.875" style="411" bestFit="1" customWidth="1"/>
    <col min="15386" max="15386" width="5.25" style="411" bestFit="1" customWidth="1"/>
    <col min="15387" max="15387" width="7.5" style="411" bestFit="1" customWidth="1"/>
    <col min="15388" max="15388" width="9.5" style="411" bestFit="1" customWidth="1"/>
    <col min="15389" max="15389" width="7.5" style="411" customWidth="1"/>
    <col min="15390" max="15390" width="5.25" style="411" bestFit="1" customWidth="1"/>
    <col min="15391" max="15391" width="4.5" style="411" customWidth="1"/>
    <col min="15392" max="15392" width="5.25" style="411" bestFit="1" customWidth="1"/>
    <col min="15393" max="15393" width="6.5" style="411" customWidth="1"/>
    <col min="15394" max="15395" width="8.5" style="411" bestFit="1" customWidth="1"/>
    <col min="15396" max="15396" width="46.625" style="411" bestFit="1" customWidth="1"/>
    <col min="15397" max="15397" width="8.5" style="411" bestFit="1" customWidth="1"/>
    <col min="15398" max="15614" width="9" style="411"/>
    <col min="15615" max="15615" width="3.5" style="411" bestFit="1" customWidth="1"/>
    <col min="15616" max="15616" width="7.125" style="411" bestFit="1" customWidth="1"/>
    <col min="15617" max="15617" width="7.375" style="411" bestFit="1" customWidth="1"/>
    <col min="15618" max="15619" width="5.25" style="411" bestFit="1" customWidth="1"/>
    <col min="15620" max="15620" width="7.25" style="411" customWidth="1"/>
    <col min="15621" max="15621" width="10.5" style="411" customWidth="1"/>
    <col min="15622" max="15622" width="7.375" style="411" bestFit="1" customWidth="1"/>
    <col min="15623" max="15623" width="5.25" style="411" bestFit="1" customWidth="1"/>
    <col min="15624" max="15624" width="5.5" style="411" bestFit="1" customWidth="1"/>
    <col min="15625" max="15625" width="7.125" style="411" bestFit="1" customWidth="1"/>
    <col min="15626" max="15626" width="3.5" style="411" bestFit="1" customWidth="1"/>
    <col min="15627" max="15627" width="6.875" style="411" customWidth="1"/>
    <col min="15628" max="15628" width="8.875" style="411" bestFit="1" customWidth="1"/>
    <col min="15629" max="15629" width="4.5" style="411" customWidth="1"/>
    <col min="15630" max="15630" width="8.875" style="411" customWidth="1"/>
    <col min="15631" max="15631" width="6.875" style="411" customWidth="1"/>
    <col min="15632" max="15632" width="8.875" style="411" bestFit="1" customWidth="1"/>
    <col min="15633" max="15633" width="9" style="411"/>
    <col min="15634" max="15634" width="12.625" style="411" bestFit="1" customWidth="1"/>
    <col min="15635" max="15635" width="15.125" style="411" customWidth="1"/>
    <col min="15636" max="15636" width="6.375" style="411" bestFit="1" customWidth="1"/>
    <col min="15637" max="15637" width="6.5" style="411" bestFit="1" customWidth="1"/>
    <col min="15638" max="15638" width="7.125" style="411" bestFit="1" customWidth="1"/>
    <col min="15639" max="15639" width="5.25" style="411" bestFit="1" customWidth="1"/>
    <col min="15640" max="15640" width="3.5" style="411" bestFit="1" customWidth="1"/>
    <col min="15641" max="15641" width="8.875" style="411" bestFit="1" customWidth="1"/>
    <col min="15642" max="15642" width="5.25" style="411" bestFit="1" customWidth="1"/>
    <col min="15643" max="15643" width="7.5" style="411" bestFit="1" customWidth="1"/>
    <col min="15644" max="15644" width="9.5" style="411" bestFit="1" customWidth="1"/>
    <col min="15645" max="15645" width="7.5" style="411" customWidth="1"/>
    <col min="15646" max="15646" width="5.25" style="411" bestFit="1" customWidth="1"/>
    <col min="15647" max="15647" width="4.5" style="411" customWidth="1"/>
    <col min="15648" max="15648" width="5.25" style="411" bestFit="1" customWidth="1"/>
    <col min="15649" max="15649" width="6.5" style="411" customWidth="1"/>
    <col min="15650" max="15651" width="8.5" style="411" bestFit="1" customWidth="1"/>
    <col min="15652" max="15652" width="46.625" style="411" bestFit="1" customWidth="1"/>
    <col min="15653" max="15653" width="8.5" style="411" bestFit="1" customWidth="1"/>
    <col min="15654" max="15870" width="9" style="411"/>
    <col min="15871" max="15871" width="3.5" style="411" bestFit="1" customWidth="1"/>
    <col min="15872" max="15872" width="7.125" style="411" bestFit="1" customWidth="1"/>
    <col min="15873" max="15873" width="7.375" style="411" bestFit="1" customWidth="1"/>
    <col min="15874" max="15875" width="5.25" style="411" bestFit="1" customWidth="1"/>
    <col min="15876" max="15876" width="7.25" style="411" customWidth="1"/>
    <col min="15877" max="15877" width="10.5" style="411" customWidth="1"/>
    <col min="15878" max="15878" width="7.375" style="411" bestFit="1" customWidth="1"/>
    <col min="15879" max="15879" width="5.25" style="411" bestFit="1" customWidth="1"/>
    <col min="15880" max="15880" width="5.5" style="411" bestFit="1" customWidth="1"/>
    <col min="15881" max="15881" width="7.125" style="411" bestFit="1" customWidth="1"/>
    <col min="15882" max="15882" width="3.5" style="411" bestFit="1" customWidth="1"/>
    <col min="15883" max="15883" width="6.875" style="411" customWidth="1"/>
    <col min="15884" max="15884" width="8.875" style="411" bestFit="1" customWidth="1"/>
    <col min="15885" max="15885" width="4.5" style="411" customWidth="1"/>
    <col min="15886" max="15886" width="8.875" style="411" customWidth="1"/>
    <col min="15887" max="15887" width="6.875" style="411" customWidth="1"/>
    <col min="15888" max="15888" width="8.875" style="411" bestFit="1" customWidth="1"/>
    <col min="15889" max="15889" width="9" style="411"/>
    <col min="15890" max="15890" width="12.625" style="411" bestFit="1" customWidth="1"/>
    <col min="15891" max="15891" width="15.125" style="411" customWidth="1"/>
    <col min="15892" max="15892" width="6.375" style="411" bestFit="1" customWidth="1"/>
    <col min="15893" max="15893" width="6.5" style="411" bestFit="1" customWidth="1"/>
    <col min="15894" max="15894" width="7.125" style="411" bestFit="1" customWidth="1"/>
    <col min="15895" max="15895" width="5.25" style="411" bestFit="1" customWidth="1"/>
    <col min="15896" max="15896" width="3.5" style="411" bestFit="1" customWidth="1"/>
    <col min="15897" max="15897" width="8.875" style="411" bestFit="1" customWidth="1"/>
    <col min="15898" max="15898" width="5.25" style="411" bestFit="1" customWidth="1"/>
    <col min="15899" max="15899" width="7.5" style="411" bestFit="1" customWidth="1"/>
    <col min="15900" max="15900" width="9.5" style="411" bestFit="1" customWidth="1"/>
    <col min="15901" max="15901" width="7.5" style="411" customWidth="1"/>
    <col min="15902" max="15902" width="5.25" style="411" bestFit="1" customWidth="1"/>
    <col min="15903" max="15903" width="4.5" style="411" customWidth="1"/>
    <col min="15904" max="15904" width="5.25" style="411" bestFit="1" customWidth="1"/>
    <col min="15905" max="15905" width="6.5" style="411" customWidth="1"/>
    <col min="15906" max="15907" width="8.5" style="411" bestFit="1" customWidth="1"/>
    <col min="15908" max="15908" width="46.625" style="411" bestFit="1" customWidth="1"/>
    <col min="15909" max="15909" width="8.5" style="411" bestFit="1" customWidth="1"/>
    <col min="15910" max="16126" width="9" style="411"/>
    <col min="16127" max="16127" width="3.5" style="411" bestFit="1" customWidth="1"/>
    <col min="16128" max="16128" width="7.125" style="411" bestFit="1" customWidth="1"/>
    <col min="16129" max="16129" width="7.375" style="411" bestFit="1" customWidth="1"/>
    <col min="16130" max="16131" width="5.25" style="411" bestFit="1" customWidth="1"/>
    <col min="16132" max="16132" width="7.25" style="411" customWidth="1"/>
    <col min="16133" max="16133" width="10.5" style="411" customWidth="1"/>
    <col min="16134" max="16134" width="7.375" style="411" bestFit="1" customWidth="1"/>
    <col min="16135" max="16135" width="5.25" style="411" bestFit="1" customWidth="1"/>
    <col min="16136" max="16136" width="5.5" style="411" bestFit="1" customWidth="1"/>
    <col min="16137" max="16137" width="7.125" style="411" bestFit="1" customWidth="1"/>
    <col min="16138" max="16138" width="3.5" style="411" bestFit="1" customWidth="1"/>
    <col min="16139" max="16139" width="6.875" style="411" customWidth="1"/>
    <col min="16140" max="16140" width="8.875" style="411" bestFit="1" customWidth="1"/>
    <col min="16141" max="16141" width="4.5" style="411" customWidth="1"/>
    <col min="16142" max="16142" width="8.875" style="411" customWidth="1"/>
    <col min="16143" max="16143" width="6.875" style="411" customWidth="1"/>
    <col min="16144" max="16144" width="8.875" style="411" bestFit="1" customWidth="1"/>
    <col min="16145" max="16145" width="9" style="411"/>
    <col min="16146" max="16146" width="12.625" style="411" bestFit="1" customWidth="1"/>
    <col min="16147" max="16147" width="15.125" style="411" customWidth="1"/>
    <col min="16148" max="16148" width="6.375" style="411" bestFit="1" customWidth="1"/>
    <col min="16149" max="16149" width="6.5" style="411" bestFit="1" customWidth="1"/>
    <col min="16150" max="16150" width="7.125" style="411" bestFit="1" customWidth="1"/>
    <col min="16151" max="16151" width="5.25" style="411" bestFit="1" customWidth="1"/>
    <col min="16152" max="16152" width="3.5" style="411" bestFit="1" customWidth="1"/>
    <col min="16153" max="16153" width="8.875" style="411" bestFit="1" customWidth="1"/>
    <col min="16154" max="16154" width="5.25" style="411" bestFit="1" customWidth="1"/>
    <col min="16155" max="16155" width="7.5" style="411" bestFit="1" customWidth="1"/>
    <col min="16156" max="16156" width="9.5" style="411" bestFit="1" customWidth="1"/>
    <col min="16157" max="16157" width="7.5" style="411" customWidth="1"/>
    <col min="16158" max="16158" width="5.25" style="411" bestFit="1" customWidth="1"/>
    <col min="16159" max="16159" width="4.5" style="411" customWidth="1"/>
    <col min="16160" max="16160" width="5.25" style="411" bestFit="1" customWidth="1"/>
    <col min="16161" max="16161" width="6.5" style="411" customWidth="1"/>
    <col min="16162" max="16163" width="8.5" style="411" bestFit="1" customWidth="1"/>
    <col min="16164" max="16164" width="46.625" style="411" bestFit="1" customWidth="1"/>
    <col min="16165" max="16165" width="8.5" style="411" bestFit="1" customWidth="1"/>
    <col min="16166" max="16382" width="9" style="411"/>
    <col min="16383" max="16384" width="8.875" style="411" customWidth="1"/>
  </cols>
  <sheetData>
    <row r="1" spans="1:36" ht="22.5" x14ac:dyDescent="0.2">
      <c r="A1" s="531" t="s">
        <v>64</v>
      </c>
      <c r="B1" s="532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310"/>
    </row>
    <row r="2" spans="1:36" s="314" customFormat="1" ht="13.5" customHeight="1" x14ac:dyDescent="0.2">
      <c r="A2" s="533" t="s">
        <v>0</v>
      </c>
      <c r="B2" s="535" t="s">
        <v>1</v>
      </c>
      <c r="C2" s="537" t="s">
        <v>2</v>
      </c>
      <c r="D2" s="538"/>
      <c r="E2" s="539"/>
      <c r="F2" s="540" t="s">
        <v>3</v>
      </c>
      <c r="G2" s="537" t="s">
        <v>4</v>
      </c>
      <c r="H2" s="538"/>
      <c r="I2" s="538"/>
      <c r="J2" s="538"/>
      <c r="K2" s="538"/>
      <c r="L2" s="539"/>
      <c r="M2" s="542" t="s">
        <v>3</v>
      </c>
      <c r="N2" s="555" t="s">
        <v>50</v>
      </c>
      <c r="O2" s="311"/>
      <c r="P2" s="312"/>
      <c r="Q2" s="313"/>
      <c r="R2" s="544" t="s">
        <v>5</v>
      </c>
      <c r="S2" s="544"/>
      <c r="T2" s="544"/>
      <c r="U2" s="544"/>
      <c r="V2" s="544"/>
      <c r="W2" s="545" t="s">
        <v>6</v>
      </c>
      <c r="X2" s="544" t="s">
        <v>42</v>
      </c>
      <c r="Y2" s="544"/>
      <c r="Z2" s="544"/>
      <c r="AA2" s="540" t="s">
        <v>3</v>
      </c>
      <c r="AB2" s="547" t="s">
        <v>59</v>
      </c>
      <c r="AC2" s="547" t="s">
        <v>142</v>
      </c>
      <c r="AD2" s="535" t="s">
        <v>7</v>
      </c>
      <c r="AE2" s="535"/>
      <c r="AF2" s="535"/>
      <c r="AG2" s="550" t="s">
        <v>3</v>
      </c>
      <c r="AH2" s="540" t="s">
        <v>8</v>
      </c>
      <c r="AI2" s="540" t="s">
        <v>9</v>
      </c>
    </row>
    <row r="3" spans="1:36" s="314" customFormat="1" ht="51.6" customHeight="1" x14ac:dyDescent="0.2">
      <c r="A3" s="534"/>
      <c r="B3" s="536"/>
      <c r="C3" s="315" t="s">
        <v>10</v>
      </c>
      <c r="D3" s="315" t="s">
        <v>11</v>
      </c>
      <c r="E3" s="316" t="s">
        <v>43</v>
      </c>
      <c r="F3" s="541"/>
      <c r="G3" s="317" t="s">
        <v>13</v>
      </c>
      <c r="H3" s="318" t="s">
        <v>14</v>
      </c>
      <c r="I3" s="318" t="s">
        <v>15</v>
      </c>
      <c r="J3" s="319" t="s">
        <v>12</v>
      </c>
      <c r="K3" s="319" t="s">
        <v>16</v>
      </c>
      <c r="L3" s="316" t="s">
        <v>17</v>
      </c>
      <c r="M3" s="543"/>
      <c r="N3" s="556"/>
      <c r="O3" s="320" t="s">
        <v>307</v>
      </c>
      <c r="P3" s="321" t="s">
        <v>44</v>
      </c>
      <c r="Q3" s="322" t="s">
        <v>3</v>
      </c>
      <c r="R3" s="323" t="s">
        <v>18</v>
      </c>
      <c r="S3" s="323" t="s">
        <v>19</v>
      </c>
      <c r="T3" s="324" t="s">
        <v>20</v>
      </c>
      <c r="U3" s="323" t="s">
        <v>21</v>
      </c>
      <c r="V3" s="323" t="s">
        <v>70</v>
      </c>
      <c r="W3" s="546"/>
      <c r="X3" s="319" t="s">
        <v>45</v>
      </c>
      <c r="Y3" s="319" t="s">
        <v>46</v>
      </c>
      <c r="Z3" s="319" t="s">
        <v>12</v>
      </c>
      <c r="AA3" s="541"/>
      <c r="AB3" s="549"/>
      <c r="AC3" s="548"/>
      <c r="AD3" s="325" t="s">
        <v>22</v>
      </c>
      <c r="AE3" s="326" t="s">
        <v>23</v>
      </c>
      <c r="AF3" s="319" t="s">
        <v>12</v>
      </c>
      <c r="AG3" s="551"/>
      <c r="AH3" s="541"/>
      <c r="AI3" s="541"/>
    </row>
    <row r="4" spans="1:36" s="342" customFormat="1" ht="15" customHeight="1" x14ac:dyDescent="0.2">
      <c r="A4" s="385">
        <v>1</v>
      </c>
      <c r="B4" s="381" t="s">
        <v>100</v>
      </c>
      <c r="C4" s="381" t="s">
        <v>101</v>
      </c>
      <c r="D4" s="382">
        <f>2019-MID(C4,MIN(FIND({0,1,2,3,4,5,6,7,8,9},C4&amp;"0123456789")),2*LEN(C4)-LENB(C4))</f>
        <v>9</v>
      </c>
      <c r="E4" s="381">
        <f>D4*3</f>
        <v>27</v>
      </c>
      <c r="F4" s="330">
        <f>E4/E43*10</f>
        <v>3.75</v>
      </c>
      <c r="G4" s="331" t="s">
        <v>28</v>
      </c>
      <c r="H4" s="383" t="s">
        <v>101</v>
      </c>
      <c r="I4" s="383">
        <f>2019-MID(H4,MIN(FIND({0,1,2,3,4,5,6,7,8,9},H4&amp;"0123456789")),2*LEN(H4)-LENB(H4))+1</f>
        <v>10</v>
      </c>
      <c r="J4" s="381">
        <f>I4*3+I5*2</f>
        <v>40</v>
      </c>
      <c r="K4" s="381" t="s">
        <v>103</v>
      </c>
      <c r="L4" s="381">
        <v>1</v>
      </c>
      <c r="M4" s="388">
        <f>(J4+L4)/M43*10</f>
        <v>6.8333333333333339</v>
      </c>
      <c r="N4" s="299">
        <v>25</v>
      </c>
      <c r="O4" s="335">
        <f>N4/N43*25</f>
        <v>25</v>
      </c>
      <c r="P4" s="387">
        <v>99</v>
      </c>
      <c r="Q4" s="386">
        <f>P4*10/P43</f>
        <v>10</v>
      </c>
      <c r="R4" s="332" t="s">
        <v>32</v>
      </c>
      <c r="S4" s="332" t="s">
        <v>104</v>
      </c>
      <c r="T4" s="337" t="s">
        <v>105</v>
      </c>
      <c r="U4" s="337">
        <v>11.75</v>
      </c>
      <c r="V4" s="390">
        <v>23.05</v>
      </c>
      <c r="W4" s="388">
        <f>V4/W43*5</f>
        <v>3.9334470989761092</v>
      </c>
      <c r="X4" s="381">
        <v>40</v>
      </c>
      <c r="Y4" s="381">
        <v>40</v>
      </c>
      <c r="Z4" s="381">
        <f>X4+Y4</f>
        <v>80</v>
      </c>
      <c r="AA4" s="388">
        <f>Z4*20/Z43</f>
        <v>20</v>
      </c>
      <c r="AB4" s="480">
        <v>58</v>
      </c>
      <c r="AC4" s="391">
        <f>AB4/AB43*15</f>
        <v>12.985074626865671</v>
      </c>
      <c r="AD4" s="339" t="s">
        <v>119</v>
      </c>
      <c r="AE4" s="339" t="s">
        <v>120</v>
      </c>
      <c r="AF4" s="397">
        <v>7.5</v>
      </c>
      <c r="AG4" s="391">
        <f>AF4*5/AF43</f>
        <v>5</v>
      </c>
      <c r="AH4" s="330">
        <f>AG4+AC4+AA4+W4+Q4+O4+F4+M4</f>
        <v>87.501855059175099</v>
      </c>
      <c r="AI4" s="330">
        <f>AH4*0.65</f>
        <v>56.876205788463814</v>
      </c>
    </row>
    <row r="5" spans="1:36" s="342" customFormat="1" ht="24.75" customHeight="1" x14ac:dyDescent="0.2">
      <c r="A5" s="399"/>
      <c r="B5" s="344"/>
      <c r="C5" s="344"/>
      <c r="D5" s="345"/>
      <c r="E5" s="344"/>
      <c r="F5" s="346"/>
      <c r="G5" s="328" t="s">
        <v>26</v>
      </c>
      <c r="H5" s="329" t="s">
        <v>102</v>
      </c>
      <c r="I5" s="329">
        <f>MID(H4,MIN(FIND({0,1,2,3,4,5,6,7,8,9},H4&amp;"0123456789")),2*LEN(H4)-LENB(H4))-MID(H5,MIN(FIND({0,1,2,3,4,5,6,7,8,9},H5&amp;"0123456789")),2*LEN(H5)-LENB(H5))-1</f>
        <v>5</v>
      </c>
      <c r="J5" s="384"/>
      <c r="K5" s="344"/>
      <c r="L5" s="344"/>
      <c r="M5" s="353"/>
      <c r="N5" s="300"/>
      <c r="O5" s="400"/>
      <c r="P5" s="401"/>
      <c r="Q5" s="346"/>
      <c r="R5" s="332" t="s">
        <v>106</v>
      </c>
      <c r="S5" s="332" t="s">
        <v>109</v>
      </c>
      <c r="T5" s="337" t="s">
        <v>107</v>
      </c>
      <c r="U5" s="337">
        <v>4.5</v>
      </c>
      <c r="V5" s="355"/>
      <c r="W5" s="353"/>
      <c r="X5" s="344"/>
      <c r="Y5" s="344"/>
      <c r="Z5" s="344"/>
      <c r="AA5" s="353"/>
      <c r="AB5" s="354"/>
      <c r="AC5" s="354"/>
      <c r="AD5" s="355"/>
      <c r="AE5" s="355"/>
      <c r="AF5" s="399"/>
      <c r="AG5" s="354"/>
      <c r="AH5" s="346"/>
      <c r="AI5" s="346"/>
    </row>
    <row r="6" spans="1:36" s="342" customFormat="1" ht="18.75" customHeight="1" x14ac:dyDescent="0.2">
      <c r="A6" s="399"/>
      <c r="B6" s="344"/>
      <c r="C6" s="344"/>
      <c r="D6" s="345"/>
      <c r="E6" s="344"/>
      <c r="F6" s="346"/>
      <c r="G6" s="344"/>
      <c r="H6" s="345"/>
      <c r="I6" s="345"/>
      <c r="J6" s="384"/>
      <c r="K6" s="344"/>
      <c r="L6" s="344"/>
      <c r="M6" s="353"/>
      <c r="N6" s="300"/>
      <c r="O6" s="400"/>
      <c r="P6" s="401"/>
      <c r="Q6" s="346"/>
      <c r="R6" s="332" t="s">
        <v>226</v>
      </c>
      <c r="S6" s="332" t="s">
        <v>110</v>
      </c>
      <c r="T6" s="337" t="s">
        <v>111</v>
      </c>
      <c r="U6" s="337">
        <v>3.5</v>
      </c>
      <c r="V6" s="355"/>
      <c r="W6" s="353"/>
      <c r="X6" s="344"/>
      <c r="Y6" s="344"/>
      <c r="Z6" s="344"/>
      <c r="AA6" s="353"/>
      <c r="AB6" s="354"/>
      <c r="AC6" s="354"/>
      <c r="AD6" s="355"/>
      <c r="AE6" s="355"/>
      <c r="AF6" s="399"/>
      <c r="AG6" s="354"/>
      <c r="AH6" s="346"/>
      <c r="AI6" s="346"/>
    </row>
    <row r="7" spans="1:36" s="342" customFormat="1" ht="15" customHeight="1" x14ac:dyDescent="0.2">
      <c r="A7" s="399"/>
      <c r="B7" s="344"/>
      <c r="C7" s="344"/>
      <c r="D7" s="345"/>
      <c r="E7" s="344"/>
      <c r="F7" s="346"/>
      <c r="G7" s="344"/>
      <c r="H7" s="345"/>
      <c r="I7" s="345"/>
      <c r="J7" s="384"/>
      <c r="K7" s="344"/>
      <c r="L7" s="344"/>
      <c r="M7" s="353"/>
      <c r="N7" s="300"/>
      <c r="O7" s="400"/>
      <c r="P7" s="401"/>
      <c r="Q7" s="346"/>
      <c r="R7" s="332" t="s">
        <v>112</v>
      </c>
      <c r="S7" s="332" t="s">
        <v>113</v>
      </c>
      <c r="T7" s="337" t="s">
        <v>114</v>
      </c>
      <c r="U7" s="337">
        <v>1.5</v>
      </c>
      <c r="V7" s="355"/>
      <c r="W7" s="353"/>
      <c r="X7" s="344"/>
      <c r="Y7" s="344"/>
      <c r="Z7" s="344"/>
      <c r="AA7" s="353"/>
      <c r="AB7" s="354"/>
      <c r="AC7" s="354"/>
      <c r="AD7" s="355"/>
      <c r="AE7" s="355"/>
      <c r="AF7" s="399"/>
      <c r="AG7" s="354"/>
      <c r="AH7" s="346"/>
      <c r="AI7" s="346"/>
    </row>
    <row r="8" spans="1:36" s="342" customFormat="1" ht="15" customHeight="1" x14ac:dyDescent="0.2">
      <c r="A8" s="399"/>
      <c r="B8" s="344"/>
      <c r="C8" s="344"/>
      <c r="D8" s="345"/>
      <c r="E8" s="344"/>
      <c r="F8" s="346"/>
      <c r="G8" s="344"/>
      <c r="H8" s="345"/>
      <c r="I8" s="345"/>
      <c r="J8" s="384"/>
      <c r="K8" s="344"/>
      <c r="L8" s="344"/>
      <c r="M8" s="353"/>
      <c r="N8" s="300"/>
      <c r="O8" s="400"/>
      <c r="P8" s="401"/>
      <c r="Q8" s="346"/>
      <c r="R8" s="339" t="s">
        <v>115</v>
      </c>
      <c r="T8" s="328"/>
      <c r="U8" s="337">
        <v>0.8</v>
      </c>
      <c r="V8" s="355"/>
      <c r="W8" s="353"/>
      <c r="X8" s="344"/>
      <c r="Y8" s="344"/>
      <c r="Z8" s="344"/>
      <c r="AA8" s="353"/>
      <c r="AB8" s="354"/>
      <c r="AC8" s="354"/>
      <c r="AD8" s="355"/>
      <c r="AE8" s="355"/>
      <c r="AF8" s="399"/>
      <c r="AG8" s="354"/>
      <c r="AH8" s="346"/>
      <c r="AI8" s="346"/>
    </row>
    <row r="9" spans="1:36" s="342" customFormat="1" ht="15" customHeight="1" x14ac:dyDescent="0.2">
      <c r="A9" s="399"/>
      <c r="B9" s="344"/>
      <c r="C9" s="344"/>
      <c r="D9" s="345"/>
      <c r="E9" s="344"/>
      <c r="F9" s="367"/>
      <c r="G9" s="364"/>
      <c r="H9" s="366"/>
      <c r="I9" s="366"/>
      <c r="J9" s="384"/>
      <c r="K9" s="344"/>
      <c r="L9" s="344"/>
      <c r="M9" s="353"/>
      <c r="N9" s="300"/>
      <c r="O9" s="400"/>
      <c r="P9" s="401"/>
      <c r="Q9" s="346"/>
      <c r="R9" s="339" t="s">
        <v>116</v>
      </c>
      <c r="S9" s="339" t="s">
        <v>117</v>
      </c>
      <c r="T9" s="328" t="s">
        <v>118</v>
      </c>
      <c r="U9" s="337">
        <v>1</v>
      </c>
      <c r="V9" s="355"/>
      <c r="W9" s="353"/>
      <c r="X9" s="344"/>
      <c r="Y9" s="344"/>
      <c r="Z9" s="344"/>
      <c r="AA9" s="353"/>
      <c r="AB9" s="354"/>
      <c r="AC9" s="354"/>
      <c r="AD9" s="369"/>
      <c r="AE9" s="369"/>
      <c r="AF9" s="412"/>
      <c r="AG9" s="354"/>
      <c r="AH9" s="367"/>
      <c r="AI9" s="367"/>
    </row>
    <row r="10" spans="1:36" s="342" customFormat="1" ht="12" x14ac:dyDescent="0.2">
      <c r="A10" s="327">
        <v>2</v>
      </c>
      <c r="B10" s="328" t="s">
        <v>72</v>
      </c>
      <c r="C10" s="328" t="s">
        <v>73</v>
      </c>
      <c r="D10" s="329">
        <f>2019-MID(C10,MIN(FIND({0,1,2,3,4,5,6,7,8,9},C10&amp;"0123456789")),2*LEN(C10)-LENB(C10))</f>
        <v>17</v>
      </c>
      <c r="E10" s="328">
        <f>D10*3</f>
        <v>51</v>
      </c>
      <c r="F10" s="330">
        <f>E10*10/E43</f>
        <v>7.083333333333333</v>
      </c>
      <c r="G10" s="331" t="s">
        <v>26</v>
      </c>
      <c r="H10" s="332" t="s">
        <v>74</v>
      </c>
      <c r="I10" s="383">
        <f>2019-MID(H10,MIN(FIND({0,1,2,3,4,5,6,7,8,9},H10&amp;"0123456789")),2*LEN(H10)-LENB(H10))</f>
        <v>22</v>
      </c>
      <c r="J10" s="328">
        <f>I10*2</f>
        <v>44</v>
      </c>
      <c r="K10" s="333"/>
      <c r="L10" s="334"/>
      <c r="M10" s="333">
        <f>(J10+L10)/M43*10</f>
        <v>7.333333333333333</v>
      </c>
      <c r="N10" s="295">
        <v>25</v>
      </c>
      <c r="O10" s="335">
        <f>N10/N43*25</f>
        <v>25</v>
      </c>
      <c r="P10" s="336">
        <v>99</v>
      </c>
      <c r="Q10" s="330">
        <f>P10/P43*10</f>
        <v>10</v>
      </c>
      <c r="R10" s="332" t="s">
        <v>32</v>
      </c>
      <c r="S10" s="337" t="s">
        <v>76</v>
      </c>
      <c r="T10" s="337" t="s">
        <v>75</v>
      </c>
      <c r="U10" s="334">
        <v>2</v>
      </c>
      <c r="V10" s="338">
        <v>29.3</v>
      </c>
      <c r="W10" s="333">
        <f>V10/W43*5</f>
        <v>5</v>
      </c>
      <c r="X10" s="328">
        <v>40</v>
      </c>
      <c r="Y10" s="328">
        <v>40</v>
      </c>
      <c r="Z10" s="328">
        <f>X10+Y10</f>
        <v>80</v>
      </c>
      <c r="AA10" s="333">
        <f>Z10*20/Z43</f>
        <v>20</v>
      </c>
      <c r="AB10" s="480">
        <v>22</v>
      </c>
      <c r="AC10" s="391">
        <f>AB10/AB43*15</f>
        <v>4.9253731343283587</v>
      </c>
      <c r="AD10" s="339" t="s">
        <v>83</v>
      </c>
      <c r="AE10" s="328" t="s">
        <v>84</v>
      </c>
      <c r="AF10" s="340">
        <v>7.5</v>
      </c>
      <c r="AG10" s="391">
        <f>AF10*5/AF43</f>
        <v>5</v>
      </c>
      <c r="AH10" s="330">
        <f>AG10+AC10+AA10+W10+Q10+O10+F10+M10</f>
        <v>84.342039800995025</v>
      </c>
      <c r="AI10" s="341">
        <f>AH10*0.65</f>
        <v>54.822325870646765</v>
      </c>
    </row>
    <row r="11" spans="1:36" s="342" customFormat="1" ht="12" x14ac:dyDescent="0.2">
      <c r="A11" s="343"/>
      <c r="B11" s="344"/>
      <c r="C11" s="344"/>
      <c r="D11" s="345"/>
      <c r="E11" s="344"/>
      <c r="F11" s="346"/>
      <c r="G11" s="347"/>
      <c r="H11" s="339"/>
      <c r="I11" s="329"/>
      <c r="J11" s="328"/>
      <c r="K11" s="348"/>
      <c r="L11" s="334"/>
      <c r="M11" s="344"/>
      <c r="N11" s="296"/>
      <c r="O11" s="349"/>
      <c r="P11" s="350"/>
      <c r="Q11" s="346"/>
      <c r="R11" s="332" t="s">
        <v>38</v>
      </c>
      <c r="S11" s="344" t="s">
        <v>77</v>
      </c>
      <c r="T11" s="344" t="s">
        <v>78</v>
      </c>
      <c r="U11" s="351">
        <v>22.5</v>
      </c>
      <c r="V11" s="352"/>
      <c r="W11" s="353"/>
      <c r="X11" s="344"/>
      <c r="Y11" s="344"/>
      <c r="Z11" s="344"/>
      <c r="AA11" s="353"/>
      <c r="AB11" s="353"/>
      <c r="AC11" s="354"/>
      <c r="AD11" s="355" t="s">
        <v>82</v>
      </c>
      <c r="AE11" s="344" t="s">
        <v>85</v>
      </c>
      <c r="AF11" s="356"/>
      <c r="AG11" s="357"/>
      <c r="AH11" s="346"/>
      <c r="AI11" s="358"/>
    </row>
    <row r="12" spans="1:36" s="342" customFormat="1" ht="12" x14ac:dyDescent="0.2">
      <c r="A12" s="359"/>
      <c r="B12" s="344"/>
      <c r="C12" s="344"/>
      <c r="D12" s="345"/>
      <c r="E12" s="344"/>
      <c r="F12" s="346"/>
      <c r="G12" s="360"/>
      <c r="H12" s="355"/>
      <c r="I12" s="361"/>
      <c r="J12" s="344"/>
      <c r="K12" s="348"/>
      <c r="L12" s="357"/>
      <c r="M12" s="344"/>
      <c r="N12" s="296"/>
      <c r="O12" s="362"/>
      <c r="P12" s="363"/>
      <c r="Q12" s="358"/>
      <c r="R12" s="337" t="s">
        <v>40</v>
      </c>
      <c r="S12" s="364" t="s">
        <v>79</v>
      </c>
      <c r="T12" s="364" t="s">
        <v>80</v>
      </c>
      <c r="U12" s="351">
        <v>2.5</v>
      </c>
      <c r="V12" s="352"/>
      <c r="W12" s="353"/>
      <c r="X12" s="344"/>
      <c r="Y12" s="344"/>
      <c r="Z12" s="344"/>
      <c r="AA12" s="353"/>
      <c r="AB12" s="353"/>
      <c r="AC12" s="354"/>
      <c r="AD12" s="344"/>
      <c r="AE12" s="344"/>
      <c r="AF12" s="365"/>
      <c r="AG12" s="357"/>
      <c r="AH12" s="346"/>
      <c r="AI12" s="358"/>
    </row>
    <row r="13" spans="1:36" s="342" customFormat="1" ht="12" x14ac:dyDescent="0.2">
      <c r="A13" s="343"/>
      <c r="B13" s="364"/>
      <c r="C13" s="364"/>
      <c r="D13" s="366"/>
      <c r="E13" s="364"/>
      <c r="F13" s="367"/>
      <c r="G13" s="368"/>
      <c r="H13" s="369"/>
      <c r="I13" s="370"/>
      <c r="J13" s="364"/>
      <c r="K13" s="371"/>
      <c r="L13" s="372"/>
      <c r="M13" s="364"/>
      <c r="N13" s="297"/>
      <c r="O13" s="373"/>
      <c r="P13" s="374"/>
      <c r="Q13" s="367"/>
      <c r="R13" s="375" t="s">
        <v>81</v>
      </c>
      <c r="S13" s="364"/>
      <c r="T13" s="344"/>
      <c r="U13" s="357">
        <v>2.2999999999999998</v>
      </c>
      <c r="V13" s="376"/>
      <c r="W13" s="377"/>
      <c r="X13" s="364"/>
      <c r="Y13" s="364"/>
      <c r="Z13" s="364"/>
      <c r="AA13" s="377"/>
      <c r="AB13" s="377"/>
      <c r="AC13" s="378"/>
      <c r="AD13" s="344"/>
      <c r="AE13" s="344"/>
      <c r="AF13" s="379"/>
      <c r="AG13" s="372"/>
      <c r="AH13" s="367"/>
      <c r="AI13" s="380"/>
    </row>
    <row r="14" spans="1:36" s="342" customFormat="1" ht="27.75" customHeight="1" x14ac:dyDescent="0.2">
      <c r="A14" s="385">
        <v>3</v>
      </c>
      <c r="B14" s="381" t="s">
        <v>154</v>
      </c>
      <c r="C14" s="381" t="s">
        <v>155</v>
      </c>
      <c r="D14" s="382">
        <f>2019-MID(C14,MIN(FIND({0,1,2,3,4,5,6,7,8,9},C14&amp;"0123456789")),2*LEN(C14)-LENB(C14))</f>
        <v>7</v>
      </c>
      <c r="E14" s="381">
        <f>D14*3</f>
        <v>21</v>
      </c>
      <c r="F14" s="386">
        <f>E14/E43*10</f>
        <v>2.916666666666667</v>
      </c>
      <c r="G14" s="337" t="s">
        <v>88</v>
      </c>
      <c r="H14" s="337" t="s">
        <v>155</v>
      </c>
      <c r="I14" s="383">
        <f>2019-MID(H14,MIN(FIND({0,1,2,3,4,5,6,7,8,9},H14&amp;"0123456789")),2*LEN(H14)-LENB(H14))+1</f>
        <v>8</v>
      </c>
      <c r="J14" s="381">
        <f>I14*3+I15*2</f>
        <v>34</v>
      </c>
      <c r="K14" s="381" t="s">
        <v>157</v>
      </c>
      <c r="L14" s="381">
        <v>1</v>
      </c>
      <c r="M14" s="353">
        <f>(J14+L14)/M43*10</f>
        <v>5.8333333333333339</v>
      </c>
      <c r="N14" s="298">
        <v>22.46</v>
      </c>
      <c r="O14" s="335">
        <f>N14/N43*25</f>
        <v>22.46</v>
      </c>
      <c r="P14" s="387">
        <v>99</v>
      </c>
      <c r="Q14" s="386">
        <f>P14/P43*10</f>
        <v>10</v>
      </c>
      <c r="R14" s="332" t="s">
        <v>32</v>
      </c>
      <c r="S14" s="332" t="s">
        <v>158</v>
      </c>
      <c r="T14" s="337">
        <v>5.5</v>
      </c>
      <c r="U14" s="337">
        <v>5.75</v>
      </c>
      <c r="V14" s="355">
        <v>11.8</v>
      </c>
      <c r="W14" s="388">
        <f>V14/W43*5</f>
        <v>2.013651877133106</v>
      </c>
      <c r="X14" s="381">
        <v>40</v>
      </c>
      <c r="Y14" s="381">
        <v>30.34</v>
      </c>
      <c r="Z14" s="381">
        <f>X14+Y14</f>
        <v>70.34</v>
      </c>
      <c r="AA14" s="388">
        <f>Z14*20/Z43</f>
        <v>17.585000000000001</v>
      </c>
      <c r="AB14" s="480">
        <v>67</v>
      </c>
      <c r="AC14" s="333">
        <f>AB14/AB43*15</f>
        <v>15</v>
      </c>
      <c r="AD14" s="339" t="s">
        <v>31</v>
      </c>
      <c r="AE14" s="339" t="s">
        <v>162</v>
      </c>
      <c r="AF14" s="389">
        <v>2.5</v>
      </c>
      <c r="AG14" s="354">
        <f>AF14*5/AF43</f>
        <v>1.6666666666666667</v>
      </c>
      <c r="AH14" s="330">
        <f>AG14+AC14+AA14+W14+Q14+O14+F14+M14</f>
        <v>77.475318543799773</v>
      </c>
      <c r="AI14" s="358">
        <f>AH14*0.65</f>
        <v>50.358957053469851</v>
      </c>
    </row>
    <row r="15" spans="1:36" s="342" customFormat="1" ht="15" customHeight="1" x14ac:dyDescent="0.2">
      <c r="A15" s="399"/>
      <c r="B15" s="344"/>
      <c r="C15" s="344"/>
      <c r="D15" s="345"/>
      <c r="E15" s="344"/>
      <c r="F15" s="346"/>
      <c r="G15" s="344" t="s">
        <v>37</v>
      </c>
      <c r="H15" s="344" t="s">
        <v>156</v>
      </c>
      <c r="I15" s="345">
        <f>MID(H14,MIN(FIND({0,1,2,3,4,5,6,7,8,9},H14&amp;"0123456789")),2*LEN(H14)-LENB(H14))-MID(H15,MIN(FIND({0,1,2,3,4,5,6,7,8,9},H15&amp;"0123456789")),2*LEN(H15)-LENB(H15))-1</f>
        <v>5</v>
      </c>
      <c r="J15" s="344"/>
      <c r="K15" s="344"/>
      <c r="L15" s="344"/>
      <c r="M15" s="353"/>
      <c r="N15" s="300"/>
      <c r="O15" s="400"/>
      <c r="P15" s="401"/>
      <c r="Q15" s="346"/>
      <c r="R15" s="332" t="s">
        <v>159</v>
      </c>
      <c r="S15" s="332" t="s">
        <v>160</v>
      </c>
      <c r="T15" s="364">
        <v>3.5</v>
      </c>
      <c r="U15" s="337">
        <v>5.25</v>
      </c>
      <c r="V15" s="355"/>
      <c r="W15" s="353"/>
      <c r="X15" s="344"/>
      <c r="Y15" s="344"/>
      <c r="Z15" s="344"/>
      <c r="AA15" s="353"/>
      <c r="AB15" s="353"/>
      <c r="AC15" s="353"/>
      <c r="AD15" s="344"/>
      <c r="AE15" s="355"/>
      <c r="AF15" s="389"/>
      <c r="AG15" s="354"/>
      <c r="AH15" s="346"/>
      <c r="AI15" s="358"/>
    </row>
    <row r="16" spans="1:36" s="342" customFormat="1" ht="12" x14ac:dyDescent="0.2">
      <c r="A16" s="399"/>
      <c r="B16" s="344"/>
      <c r="C16" s="344"/>
      <c r="D16" s="345"/>
      <c r="E16" s="344"/>
      <c r="F16" s="346"/>
      <c r="G16" s="364"/>
      <c r="H16" s="364"/>
      <c r="I16" s="366"/>
      <c r="J16" s="344"/>
      <c r="K16" s="344"/>
      <c r="L16" s="344"/>
      <c r="M16" s="353"/>
      <c r="N16" s="300"/>
      <c r="O16" s="400"/>
      <c r="P16" s="401"/>
      <c r="Q16" s="346"/>
      <c r="R16" s="332" t="s">
        <v>161</v>
      </c>
      <c r="S16" s="332"/>
      <c r="T16" s="364"/>
      <c r="U16" s="328">
        <v>0.8</v>
      </c>
      <c r="V16" s="355"/>
      <c r="W16" s="353"/>
      <c r="X16" s="344"/>
      <c r="Y16" s="344"/>
      <c r="Z16" s="344"/>
      <c r="AA16" s="353"/>
      <c r="AB16" s="353"/>
      <c r="AC16" s="377"/>
      <c r="AD16" s="369"/>
      <c r="AE16" s="355"/>
      <c r="AF16" s="389"/>
      <c r="AG16" s="354"/>
      <c r="AH16" s="346"/>
      <c r="AI16" s="358"/>
    </row>
    <row r="17" spans="1:35" s="342" customFormat="1" ht="22.5" customHeight="1" x14ac:dyDescent="0.2">
      <c r="A17" s="385">
        <v>4</v>
      </c>
      <c r="B17" s="381" t="s">
        <v>149</v>
      </c>
      <c r="C17" s="381" t="s">
        <v>150</v>
      </c>
      <c r="D17" s="382">
        <f>2019-MID(C17,MIN(FIND({0,1,2,3,4,5,6,7,8,9},C17&amp;"0123456789")),2*LEN(C17)-LENB(C17))</f>
        <v>22</v>
      </c>
      <c r="E17" s="381">
        <f>D17*3</f>
        <v>66</v>
      </c>
      <c r="F17" s="386">
        <f>E17/E43*10</f>
        <v>9.1666666666666661</v>
      </c>
      <c r="G17" s="337" t="s">
        <v>37</v>
      </c>
      <c r="H17" s="383" t="s">
        <v>151</v>
      </c>
      <c r="I17" s="383">
        <f>2019-MID(H17,MIN(FIND({0,1,2,3,4,5,6,7,8,9},H17&amp;"0123456789")),2*LEN(H17)-LENB(H17))</f>
        <v>27</v>
      </c>
      <c r="J17" s="381">
        <f>I17*2</f>
        <v>54</v>
      </c>
      <c r="K17" s="381"/>
      <c r="L17" s="381"/>
      <c r="M17" s="388">
        <f>(J17+L17)/M43*10</f>
        <v>9</v>
      </c>
      <c r="N17" s="298">
        <v>23.96</v>
      </c>
      <c r="O17" s="335">
        <f>N17/N43*25</f>
        <v>23.96</v>
      </c>
      <c r="P17" s="387">
        <v>95</v>
      </c>
      <c r="Q17" s="386">
        <f>P17*10/P43</f>
        <v>9.5959595959595951</v>
      </c>
      <c r="R17" s="332" t="s">
        <v>32</v>
      </c>
      <c r="S17" s="332" t="s">
        <v>152</v>
      </c>
      <c r="T17" s="337">
        <v>7.5</v>
      </c>
      <c r="U17" s="381">
        <v>8.75</v>
      </c>
      <c r="V17" s="390">
        <v>8.75</v>
      </c>
      <c r="W17" s="388">
        <f>V17/W43*5</f>
        <v>1.493174061433447</v>
      </c>
      <c r="X17" s="381">
        <v>30</v>
      </c>
      <c r="Y17" s="381">
        <v>40</v>
      </c>
      <c r="Z17" s="381">
        <f>X17+Y17</f>
        <v>70</v>
      </c>
      <c r="AA17" s="388">
        <f>Z17*20/Z43</f>
        <v>17.5</v>
      </c>
      <c r="AB17" s="480">
        <v>21</v>
      </c>
      <c r="AC17" s="333">
        <f>AB17/AB43*15</f>
        <v>4.7014925373134329</v>
      </c>
      <c r="AD17" s="390" t="s">
        <v>35</v>
      </c>
      <c r="AE17" s="390" t="s">
        <v>34</v>
      </c>
      <c r="AF17" s="385">
        <v>3</v>
      </c>
      <c r="AG17" s="391">
        <f>AF17*5/AF43</f>
        <v>2</v>
      </c>
      <c r="AH17" s="330">
        <f>AG17+AC17+AA17+W17+Q17+O17+F17+M17</f>
        <v>77.417292861373141</v>
      </c>
      <c r="AI17" s="341">
        <f>AH17*0.65</f>
        <v>50.321240359892542</v>
      </c>
    </row>
    <row r="18" spans="1:35" s="342" customFormat="1" ht="15" customHeight="1" x14ac:dyDescent="0.2">
      <c r="A18" s="412"/>
      <c r="B18" s="364"/>
      <c r="C18" s="364"/>
      <c r="D18" s="366"/>
      <c r="E18" s="364"/>
      <c r="F18" s="367"/>
      <c r="G18" s="337"/>
      <c r="H18" s="383"/>
      <c r="I18" s="383"/>
      <c r="J18" s="364"/>
      <c r="K18" s="364"/>
      <c r="L18" s="364"/>
      <c r="M18" s="377"/>
      <c r="N18" s="413"/>
      <c r="O18" s="414"/>
      <c r="P18" s="415"/>
      <c r="Q18" s="367"/>
      <c r="R18" s="332"/>
      <c r="S18" s="332"/>
      <c r="T18" s="337"/>
      <c r="U18" s="364"/>
      <c r="V18" s="369"/>
      <c r="W18" s="377"/>
      <c r="X18" s="364"/>
      <c r="Y18" s="364"/>
      <c r="Z18" s="364"/>
      <c r="AA18" s="377"/>
      <c r="AB18" s="377"/>
      <c r="AC18" s="377"/>
      <c r="AD18" s="369" t="s">
        <v>31</v>
      </c>
      <c r="AE18" s="369" t="s">
        <v>153</v>
      </c>
      <c r="AF18" s="412"/>
      <c r="AG18" s="378"/>
      <c r="AH18" s="367"/>
      <c r="AI18" s="380"/>
    </row>
    <row r="19" spans="1:35" s="342" customFormat="1" ht="24" x14ac:dyDescent="0.2">
      <c r="A19" s="385">
        <v>5</v>
      </c>
      <c r="B19" s="381" t="s">
        <v>145</v>
      </c>
      <c r="C19" s="381" t="s">
        <v>146</v>
      </c>
      <c r="D19" s="382">
        <f>2019-MID(C19,MIN(FIND({0,1,2,3,4,5,6,7,8,9},C19&amp;"0123456789")),2*LEN(C19)-LENB(C19))</f>
        <v>7</v>
      </c>
      <c r="E19" s="381">
        <f>D19*3</f>
        <v>21</v>
      </c>
      <c r="F19" s="386">
        <f>E19*10/E43</f>
        <v>2.9166666666666665</v>
      </c>
      <c r="G19" s="364" t="s">
        <v>24</v>
      </c>
      <c r="H19" s="364" t="s">
        <v>147</v>
      </c>
      <c r="I19" s="366">
        <f>2019-MID(H19,MIN(FIND({0,1,2,3,4,5,6,7,8,9},H19&amp;"0123456789")),2*LEN(H19)-LENB(H19))+1</f>
        <v>13</v>
      </c>
      <c r="J19" s="381">
        <f>I19*4+I20*2</f>
        <v>56</v>
      </c>
      <c r="K19" s="381"/>
      <c r="L19" s="381"/>
      <c r="M19" s="388">
        <f>(J19+L19)/M43*10</f>
        <v>9.3333333333333339</v>
      </c>
      <c r="N19" s="299">
        <v>24.29</v>
      </c>
      <c r="O19" s="335">
        <f>N19/N43*25</f>
        <v>24.29</v>
      </c>
      <c r="P19" s="387">
        <v>97</v>
      </c>
      <c r="Q19" s="386">
        <f>P19/P43*10</f>
        <v>9.7979797979797976</v>
      </c>
      <c r="R19" s="390" t="s">
        <v>108</v>
      </c>
      <c r="S19" s="390" t="s">
        <v>148</v>
      </c>
      <c r="T19" s="381" t="s">
        <v>144</v>
      </c>
      <c r="U19" s="381">
        <v>2.5</v>
      </c>
      <c r="V19" s="390">
        <v>2.5</v>
      </c>
      <c r="W19" s="388">
        <f>V19/W43*5</f>
        <v>0.42662116040955628</v>
      </c>
      <c r="X19" s="381">
        <v>20.329999999999998</v>
      </c>
      <c r="Y19" s="381">
        <v>40</v>
      </c>
      <c r="Z19" s="381">
        <f>X19+Y19</f>
        <v>60.33</v>
      </c>
      <c r="AA19" s="388">
        <f>Z19*20/Z43</f>
        <v>15.0825</v>
      </c>
      <c r="AB19" s="480">
        <v>50</v>
      </c>
      <c r="AC19" s="353">
        <f>AB19/AB43*15</f>
        <v>11.194029850746269</v>
      </c>
      <c r="AD19" s="417" t="s">
        <v>177</v>
      </c>
      <c r="AE19" s="417" t="s">
        <v>179</v>
      </c>
      <c r="AF19" s="385">
        <v>4</v>
      </c>
      <c r="AG19" s="391">
        <f>AF19*5/AF43</f>
        <v>2.6666666666666665</v>
      </c>
      <c r="AH19" s="330">
        <f>AG19+AC19+AA19+W19+Q19+O19+F19+M19</f>
        <v>75.70779747580228</v>
      </c>
      <c r="AI19" s="341">
        <f>AH19*0.65</f>
        <v>49.210068359271482</v>
      </c>
    </row>
    <row r="20" spans="1:35" s="342" customFormat="1" ht="12" x14ac:dyDescent="0.2">
      <c r="A20" s="399"/>
      <c r="B20" s="344"/>
      <c r="C20" s="344"/>
      <c r="D20" s="345"/>
      <c r="E20" s="344"/>
      <c r="F20" s="346"/>
      <c r="G20" s="528" t="s">
        <v>26</v>
      </c>
      <c r="H20" s="528" t="s">
        <v>128</v>
      </c>
      <c r="I20" s="552">
        <f>MID(H19,MIN(FIND({0,1,2,3,4,5,6,7,8,9},H19&amp;"0123456789")),2*LEN(H19)-LENB(H19))-MID(H20,MIN(FIND({0,1,2,3,4,5,6,7,8,9},H20&amp;"0123456789")),2*LEN(H20)-LENB(H20))-1</f>
        <v>2</v>
      </c>
      <c r="J20" s="344"/>
      <c r="K20" s="344"/>
      <c r="L20" s="344"/>
      <c r="M20" s="353"/>
      <c r="N20" s="300"/>
      <c r="O20" s="400"/>
      <c r="P20" s="401"/>
      <c r="Q20" s="346"/>
      <c r="R20" s="355"/>
      <c r="S20" s="355"/>
      <c r="T20" s="344"/>
      <c r="U20" s="344"/>
      <c r="V20" s="355"/>
      <c r="W20" s="353"/>
      <c r="X20" s="344"/>
      <c r="Y20" s="344"/>
      <c r="Z20" s="344"/>
      <c r="AA20" s="353"/>
      <c r="AB20" s="353"/>
      <c r="AC20" s="353"/>
      <c r="AD20" s="418" t="s">
        <v>178</v>
      </c>
      <c r="AE20" s="418" t="s">
        <v>153</v>
      </c>
      <c r="AF20" s="399"/>
      <c r="AG20" s="354"/>
      <c r="AH20" s="346"/>
      <c r="AI20" s="358"/>
    </row>
    <row r="21" spans="1:35" s="342" customFormat="1" ht="12" x14ac:dyDescent="0.2">
      <c r="A21" s="412"/>
      <c r="B21" s="364"/>
      <c r="C21" s="364"/>
      <c r="D21" s="366"/>
      <c r="E21" s="364"/>
      <c r="F21" s="367"/>
      <c r="G21" s="528"/>
      <c r="H21" s="528"/>
      <c r="I21" s="552"/>
      <c r="J21" s="364"/>
      <c r="K21" s="364"/>
      <c r="L21" s="364"/>
      <c r="M21" s="377"/>
      <c r="N21" s="413"/>
      <c r="O21" s="414"/>
      <c r="P21" s="415"/>
      <c r="Q21" s="367"/>
      <c r="R21" s="355"/>
      <c r="S21" s="355"/>
      <c r="T21" s="344"/>
      <c r="U21" s="364"/>
      <c r="V21" s="369"/>
      <c r="W21" s="377"/>
      <c r="X21" s="364"/>
      <c r="Y21" s="364"/>
      <c r="Z21" s="364"/>
      <c r="AA21" s="377"/>
      <c r="AB21" s="377"/>
      <c r="AC21" s="377"/>
      <c r="AD21" s="419"/>
      <c r="AE21" s="419"/>
      <c r="AF21" s="412"/>
      <c r="AG21" s="378"/>
      <c r="AH21" s="367"/>
      <c r="AI21" s="380"/>
    </row>
    <row r="22" spans="1:35" s="342" customFormat="1" ht="15" customHeight="1" x14ac:dyDescent="0.2">
      <c r="A22" s="385">
        <v>6</v>
      </c>
      <c r="B22" s="381" t="s">
        <v>86</v>
      </c>
      <c r="C22" s="381" t="s">
        <v>87</v>
      </c>
      <c r="D22" s="382">
        <f>2019-MID(C22,MIN(FIND({0,1,2,3,4,5,6,7,8,9},C22&amp;"0123456789")),2*LEN(C22)-LENB(C22))</f>
        <v>6</v>
      </c>
      <c r="E22" s="381">
        <f>D22*3</f>
        <v>18</v>
      </c>
      <c r="F22" s="386">
        <f>E22/E43*10</f>
        <v>2.5</v>
      </c>
      <c r="G22" s="337" t="s">
        <v>88</v>
      </c>
      <c r="H22" s="337" t="s">
        <v>90</v>
      </c>
      <c r="I22" s="383">
        <f>2019-MID(H22,MIN(FIND({0,1,2,3,4,5,6,7,8,9},H22&amp;"0123456789")),2*LEN(H22)-LENB(H22))+1</f>
        <v>5</v>
      </c>
      <c r="J22" s="381">
        <f>I22*3+I23*2</f>
        <v>29</v>
      </c>
      <c r="K22" s="381"/>
      <c r="L22" s="381"/>
      <c r="M22" s="353">
        <f>(J22+L22)/M43*10</f>
        <v>4.833333333333333</v>
      </c>
      <c r="N22" s="299">
        <v>25</v>
      </c>
      <c r="O22" s="335">
        <f>N22/N43*25</f>
        <v>25</v>
      </c>
      <c r="P22" s="387">
        <v>99</v>
      </c>
      <c r="Q22" s="386">
        <f>P22/P43*10</f>
        <v>10</v>
      </c>
      <c r="R22" s="332" t="s">
        <v>32</v>
      </c>
      <c r="S22" s="332" t="s">
        <v>92</v>
      </c>
      <c r="T22" s="381" t="s">
        <v>93</v>
      </c>
      <c r="U22" s="337">
        <v>7.25</v>
      </c>
      <c r="V22" s="355">
        <v>14.5</v>
      </c>
      <c r="W22" s="388">
        <f>V22/W43*5</f>
        <v>2.4744027303754264</v>
      </c>
      <c r="X22" s="381">
        <v>40</v>
      </c>
      <c r="Y22" s="381">
        <v>40</v>
      </c>
      <c r="Z22" s="381">
        <f>X22+Y22</f>
        <v>80</v>
      </c>
      <c r="AA22" s="388">
        <f>Z22*20/Z43</f>
        <v>20</v>
      </c>
      <c r="AB22" s="480">
        <v>20</v>
      </c>
      <c r="AC22" s="391">
        <f>AB22/AB43*15</f>
        <v>4.4776119402985071</v>
      </c>
      <c r="AD22" s="339" t="s">
        <v>31</v>
      </c>
      <c r="AE22" s="339" t="s">
        <v>99</v>
      </c>
      <c r="AF22" s="389">
        <v>4.5</v>
      </c>
      <c r="AG22" s="354">
        <f>AF22*5/AF43</f>
        <v>3</v>
      </c>
      <c r="AH22" s="330">
        <f>AG22+AC22+AA22+W22+Q22+O22+F22+M22</f>
        <v>72.285348004007261</v>
      </c>
      <c r="AI22" s="358">
        <f>AH22*0.65</f>
        <v>46.985476202604723</v>
      </c>
    </row>
    <row r="23" spans="1:35" s="342" customFormat="1" ht="15" customHeight="1" x14ac:dyDescent="0.2">
      <c r="A23" s="399"/>
      <c r="B23" s="344"/>
      <c r="C23" s="344"/>
      <c r="D23" s="345"/>
      <c r="E23" s="344"/>
      <c r="F23" s="346"/>
      <c r="G23" s="344" t="s">
        <v>89</v>
      </c>
      <c r="H23" s="344" t="s">
        <v>91</v>
      </c>
      <c r="I23" s="345">
        <f>MID(H22,MIN(FIND({0,1,2,3,4,5,6,7,8,9},H22&amp;"0123456789")),2*LEN(H22)-LENB(H22))-MID(H23,MIN(FIND({0,1,2,3,4,5,6,7,8,9},H23&amp;"0123456789")),2*LEN(H23)-LENB(H23))-1</f>
        <v>7</v>
      </c>
      <c r="J23" s="344"/>
      <c r="K23" s="344"/>
      <c r="L23" s="344"/>
      <c r="M23" s="353"/>
      <c r="N23" s="300"/>
      <c r="O23" s="400"/>
      <c r="P23" s="401"/>
      <c r="Q23" s="346"/>
      <c r="R23" s="332" t="s">
        <v>94</v>
      </c>
      <c r="S23" s="332" t="s">
        <v>95</v>
      </c>
      <c r="T23" s="364" t="s">
        <v>96</v>
      </c>
      <c r="U23" s="337">
        <v>3.25</v>
      </c>
      <c r="V23" s="355"/>
      <c r="W23" s="353"/>
      <c r="X23" s="344"/>
      <c r="Y23" s="344"/>
      <c r="Z23" s="344"/>
      <c r="AA23" s="353"/>
      <c r="AB23" s="353"/>
      <c r="AC23" s="348"/>
      <c r="AD23" s="344"/>
      <c r="AE23" s="355"/>
      <c r="AF23" s="389"/>
      <c r="AG23" s="354"/>
      <c r="AH23" s="346"/>
      <c r="AI23" s="358"/>
    </row>
    <row r="24" spans="1:35" s="342" customFormat="1" ht="24" x14ac:dyDescent="0.2">
      <c r="A24" s="412"/>
      <c r="B24" s="364"/>
      <c r="C24" s="364"/>
      <c r="D24" s="366"/>
      <c r="E24" s="364"/>
      <c r="F24" s="367"/>
      <c r="G24" s="364"/>
      <c r="H24" s="364"/>
      <c r="I24" s="366"/>
      <c r="J24" s="364"/>
      <c r="K24" s="364"/>
      <c r="L24" s="364"/>
      <c r="M24" s="377"/>
      <c r="N24" s="413"/>
      <c r="O24" s="414"/>
      <c r="P24" s="415"/>
      <c r="Q24" s="367"/>
      <c r="R24" s="332" t="s">
        <v>97</v>
      </c>
      <c r="S24" s="332" t="s">
        <v>98</v>
      </c>
      <c r="T24" s="364">
        <v>4</v>
      </c>
      <c r="U24" s="337">
        <v>4</v>
      </c>
      <c r="V24" s="369"/>
      <c r="W24" s="377"/>
      <c r="X24" s="364"/>
      <c r="Y24" s="364"/>
      <c r="Z24" s="364"/>
      <c r="AA24" s="377"/>
      <c r="AB24" s="377"/>
      <c r="AC24" s="378"/>
      <c r="AD24" s="355"/>
      <c r="AE24" s="355"/>
      <c r="AF24" s="416"/>
      <c r="AG24" s="378"/>
      <c r="AH24" s="367"/>
      <c r="AI24" s="380"/>
    </row>
    <row r="25" spans="1:35" s="342" customFormat="1" ht="22.5" customHeight="1" x14ac:dyDescent="0.2">
      <c r="A25" s="385">
        <v>7</v>
      </c>
      <c r="B25" s="381" t="s">
        <v>134</v>
      </c>
      <c r="C25" s="381" t="s">
        <v>135</v>
      </c>
      <c r="D25" s="382">
        <f>2019-MID(C25,MIN(FIND({0,1,2,3,4,5,6,7,8,9},C25&amp;"0123456789")),2*LEN(C25)-LENB(C25))</f>
        <v>23</v>
      </c>
      <c r="E25" s="381">
        <f>D25*3</f>
        <v>69</v>
      </c>
      <c r="F25" s="386">
        <f>E25/E43*10</f>
        <v>9.5833333333333339</v>
      </c>
      <c r="G25" s="337" t="s">
        <v>136</v>
      </c>
      <c r="H25" s="383">
        <v>1990</v>
      </c>
      <c r="I25" s="383">
        <f>2019-MID(H25,MIN(FIND({0,1,2,3,4,5,6,7,8,9},H25&amp;"0123456789")),2*LEN(H25)-LENB(H25))</f>
        <v>29</v>
      </c>
      <c r="J25" s="381">
        <f>I25*2</f>
        <v>58</v>
      </c>
      <c r="K25" s="381"/>
      <c r="L25" s="381"/>
      <c r="M25" s="388">
        <f>(J25+L25)/M43*10</f>
        <v>9.6666666666666661</v>
      </c>
      <c r="N25" s="299">
        <v>25</v>
      </c>
      <c r="O25" s="335">
        <f>N25/N43*25</f>
        <v>25</v>
      </c>
      <c r="P25" s="387">
        <v>96</v>
      </c>
      <c r="Q25" s="386">
        <f>P25*10/P43</f>
        <v>9.6969696969696972</v>
      </c>
      <c r="R25" s="332" t="s">
        <v>32</v>
      </c>
      <c r="S25" s="332" t="s">
        <v>137</v>
      </c>
      <c r="T25" s="337" t="s">
        <v>138</v>
      </c>
      <c r="U25" s="381">
        <v>13.25</v>
      </c>
      <c r="V25" s="390">
        <v>14.3</v>
      </c>
      <c r="W25" s="388">
        <f>V25/W43*5</f>
        <v>2.4402730375426622</v>
      </c>
      <c r="X25" s="381">
        <v>40</v>
      </c>
      <c r="Y25" s="381">
        <v>2.34</v>
      </c>
      <c r="Z25" s="381">
        <f>X25+Y25</f>
        <v>42.34</v>
      </c>
      <c r="AA25" s="388">
        <f>Z25*20/Z43</f>
        <v>10.585000000000001</v>
      </c>
      <c r="AB25" s="480">
        <v>12</v>
      </c>
      <c r="AC25" s="333">
        <f>AB25/AB43*15</f>
        <v>2.6865671641791042</v>
      </c>
      <c r="AD25" s="390" t="s">
        <v>140</v>
      </c>
      <c r="AE25" s="390" t="s">
        <v>141</v>
      </c>
      <c r="AF25" s="385">
        <v>2.5</v>
      </c>
      <c r="AG25" s="391">
        <f>AF25*5/AF43</f>
        <v>1.6666666666666667</v>
      </c>
      <c r="AH25" s="330">
        <f>AG25+AC25+AA25+W25+Q25+O25+F25+M25</f>
        <v>71.32547656535813</v>
      </c>
      <c r="AI25" s="341">
        <f>AH25*0.65</f>
        <v>46.361559767482788</v>
      </c>
    </row>
    <row r="26" spans="1:35" s="342" customFormat="1" ht="15" customHeight="1" x14ac:dyDescent="0.2">
      <c r="A26" s="412"/>
      <c r="B26" s="364"/>
      <c r="C26" s="364"/>
      <c r="D26" s="366"/>
      <c r="E26" s="364"/>
      <c r="F26" s="367"/>
      <c r="G26" s="337"/>
      <c r="H26" s="383"/>
      <c r="I26" s="383"/>
      <c r="J26" s="364"/>
      <c r="K26" s="364"/>
      <c r="L26" s="364"/>
      <c r="M26" s="377"/>
      <c r="N26" s="413"/>
      <c r="O26" s="414"/>
      <c r="P26" s="415"/>
      <c r="Q26" s="367"/>
      <c r="R26" s="332" t="s">
        <v>139</v>
      </c>
      <c r="S26" s="332"/>
      <c r="T26" s="337"/>
      <c r="U26" s="364">
        <v>1.05</v>
      </c>
      <c r="V26" s="369"/>
      <c r="W26" s="377"/>
      <c r="X26" s="364"/>
      <c r="Y26" s="364"/>
      <c r="Z26" s="364"/>
      <c r="AA26" s="377"/>
      <c r="AB26" s="377"/>
      <c r="AC26" s="377"/>
      <c r="AD26" s="369" t="s">
        <v>124</v>
      </c>
      <c r="AE26" s="369">
        <v>3</v>
      </c>
      <c r="AF26" s="412"/>
      <c r="AG26" s="378"/>
      <c r="AH26" s="367"/>
      <c r="AI26" s="380"/>
    </row>
    <row r="27" spans="1:35" s="342" customFormat="1" ht="12" x14ac:dyDescent="0.2">
      <c r="A27" s="385">
        <v>8</v>
      </c>
      <c r="B27" s="381" t="s">
        <v>65</v>
      </c>
      <c r="C27" s="382" t="s">
        <v>66</v>
      </c>
      <c r="D27" s="382">
        <f>2019-MID(C27,MIN(FIND({0,1,2,3,4,5,6,7,8,9},C27&amp;"0123456789")),2*LEN(C27)-LENB(C27))</f>
        <v>24</v>
      </c>
      <c r="E27" s="381">
        <f>D27*3</f>
        <v>72</v>
      </c>
      <c r="F27" s="386">
        <f>E27*10/E43</f>
        <v>10</v>
      </c>
      <c r="G27" s="337" t="s">
        <v>26</v>
      </c>
      <c r="H27" s="383" t="s">
        <v>67</v>
      </c>
      <c r="I27" s="383">
        <f>2019-MID(H27,MIN(FIND({0,1,2,3,4,5,6,7,8,9},H27&amp;"0123456789")),2*LEN(H27)-LENB(H27))</f>
        <v>30</v>
      </c>
      <c r="J27" s="381">
        <f>I27*2</f>
        <v>60</v>
      </c>
      <c r="K27" s="381"/>
      <c r="L27" s="381"/>
      <c r="M27" s="392">
        <f>(J27+L27)/M43*10</f>
        <v>10</v>
      </c>
      <c r="N27" s="298">
        <v>15.96</v>
      </c>
      <c r="O27" s="335">
        <f>N27/N43*25</f>
        <v>15.960000000000003</v>
      </c>
      <c r="P27" s="387">
        <v>96</v>
      </c>
      <c r="Q27" s="386">
        <f>P27/P43*10</f>
        <v>9.6969696969696972</v>
      </c>
      <c r="R27" s="332" t="s">
        <v>25</v>
      </c>
      <c r="S27" s="393" t="s">
        <v>68</v>
      </c>
      <c r="T27" s="382" t="s">
        <v>69</v>
      </c>
      <c r="U27" s="394">
        <v>1</v>
      </c>
      <c r="V27" s="381">
        <v>1.8</v>
      </c>
      <c r="W27" s="388">
        <f>V27/W43*5</f>
        <v>0.30716723549488056</v>
      </c>
      <c r="X27" s="381">
        <v>40</v>
      </c>
      <c r="Y27" s="381">
        <v>31.17</v>
      </c>
      <c r="Z27" s="381">
        <f>X27+Y27</f>
        <v>71.17</v>
      </c>
      <c r="AA27" s="388">
        <f>Z27*20/Z43</f>
        <v>17.7925</v>
      </c>
      <c r="AB27" s="333">
        <v>9</v>
      </c>
      <c r="AC27" s="391">
        <f>AB27/AB43*15</f>
        <v>2.0149253731343282</v>
      </c>
      <c r="AD27" s="395" t="s">
        <v>60</v>
      </c>
      <c r="AE27" s="396">
        <v>1</v>
      </c>
      <c r="AF27" s="397">
        <v>1</v>
      </c>
      <c r="AG27" s="398">
        <f>AF27*5/AF43</f>
        <v>0.66666666666666663</v>
      </c>
      <c r="AH27" s="330">
        <f>AG27+AC27+AA27+W27+Q27+O27+F27+M27</f>
        <v>66.438228972265563</v>
      </c>
      <c r="AI27" s="341">
        <f>AH27*0.65</f>
        <v>43.184848831972616</v>
      </c>
    </row>
    <row r="28" spans="1:35" s="342" customFormat="1" ht="14.25" customHeight="1" x14ac:dyDescent="0.2">
      <c r="A28" s="399"/>
      <c r="B28" s="344"/>
      <c r="C28" s="345"/>
      <c r="D28" s="345"/>
      <c r="E28" s="344"/>
      <c r="F28" s="346"/>
      <c r="G28" s="337"/>
      <c r="H28" s="337"/>
      <c r="I28" s="337"/>
      <c r="J28" s="344"/>
      <c r="K28" s="344"/>
      <c r="L28" s="344"/>
      <c r="M28" s="353"/>
      <c r="N28" s="300"/>
      <c r="O28" s="400"/>
      <c r="P28" s="401"/>
      <c r="Q28" s="346"/>
      <c r="R28" s="332" t="s">
        <v>71</v>
      </c>
      <c r="S28" s="393"/>
      <c r="T28" s="366"/>
      <c r="U28" s="384">
        <v>0.8</v>
      </c>
      <c r="V28" s="344"/>
      <c r="W28" s="353"/>
      <c r="X28" s="344"/>
      <c r="Y28" s="344"/>
      <c r="Z28" s="344"/>
      <c r="AA28" s="353"/>
      <c r="AB28" s="353"/>
      <c r="AC28" s="377"/>
      <c r="AD28" s="332"/>
      <c r="AE28" s="402"/>
      <c r="AF28" s="399"/>
      <c r="AG28" s="403"/>
      <c r="AH28" s="367"/>
      <c r="AI28" s="358"/>
    </row>
    <row r="29" spans="1:35" s="342" customFormat="1" ht="12" x14ac:dyDescent="0.2">
      <c r="A29" s="385">
        <v>9</v>
      </c>
      <c r="B29" s="381" t="s">
        <v>126</v>
      </c>
      <c r="C29" s="381" t="s">
        <v>127</v>
      </c>
      <c r="D29" s="382">
        <f>2019-MID(C29,MIN(FIND({0,1,2,3,4,5,6,7,8,9},C29&amp;"0123456789")),2*LEN(C29)-LENB(C29))</f>
        <v>6</v>
      </c>
      <c r="E29" s="381">
        <f>D29*3</f>
        <v>18</v>
      </c>
      <c r="F29" s="386">
        <f>E29*10/E43</f>
        <v>2.5</v>
      </c>
      <c r="G29" s="364" t="s">
        <v>24</v>
      </c>
      <c r="H29" s="364">
        <v>2009</v>
      </c>
      <c r="I29" s="366">
        <f>2019-MID(H29,MIN(FIND({0,1,2,3,4,5,6,7,8,9},H29&amp;"0123456789")),2*LEN(H29)-LENB(H29))+1</f>
        <v>11</v>
      </c>
      <c r="J29" s="381">
        <f>I29*4+I30*2</f>
        <v>50</v>
      </c>
      <c r="K29" s="381"/>
      <c r="L29" s="381"/>
      <c r="M29" s="388">
        <f>(J29+L29)/M43*10</f>
        <v>8.3333333333333339</v>
      </c>
      <c r="N29" s="298">
        <v>22.98</v>
      </c>
      <c r="O29" s="335">
        <f>N29/N43*25</f>
        <v>22.98</v>
      </c>
      <c r="P29" s="387">
        <v>99</v>
      </c>
      <c r="Q29" s="386">
        <f>P29/P43*10</f>
        <v>10</v>
      </c>
      <c r="R29" s="390" t="s">
        <v>129</v>
      </c>
      <c r="S29" s="390" t="s">
        <v>130</v>
      </c>
      <c r="T29" s="381" t="s">
        <v>131</v>
      </c>
      <c r="U29" s="381">
        <v>1</v>
      </c>
      <c r="V29" s="390">
        <v>1</v>
      </c>
      <c r="W29" s="388">
        <f>V29/W43*5</f>
        <v>0.17064846416382254</v>
      </c>
      <c r="X29" s="381">
        <v>11.66</v>
      </c>
      <c r="Y29" s="381">
        <v>40</v>
      </c>
      <c r="Z29" s="381">
        <f>X29+Y29</f>
        <v>51.66</v>
      </c>
      <c r="AA29" s="388">
        <f>Z29*20/Z43</f>
        <v>12.914999999999997</v>
      </c>
      <c r="AB29" s="480">
        <v>40</v>
      </c>
      <c r="AC29" s="353">
        <f>AB29/AB43*15</f>
        <v>8.9552238805970141</v>
      </c>
      <c r="AD29" s="417" t="s">
        <v>27</v>
      </c>
      <c r="AE29" s="417" t="s">
        <v>132</v>
      </c>
      <c r="AF29" s="385">
        <v>5</v>
      </c>
      <c r="AG29" s="391">
        <f>AF29*5/AF43</f>
        <v>3.3333333333333335</v>
      </c>
      <c r="AH29" s="330">
        <f>AG29+AC29+AA29+W29+Q29+O29+F29+M29</f>
        <v>69.187539011427504</v>
      </c>
      <c r="AI29" s="341">
        <f>AH29*0.65</f>
        <v>44.971900357427877</v>
      </c>
    </row>
    <row r="30" spans="1:35" s="342" customFormat="1" ht="12" x14ac:dyDescent="0.2">
      <c r="A30" s="399"/>
      <c r="B30" s="344"/>
      <c r="C30" s="344"/>
      <c r="D30" s="345"/>
      <c r="E30" s="344"/>
      <c r="F30" s="346"/>
      <c r="G30" s="528" t="s">
        <v>26</v>
      </c>
      <c r="H30" s="528">
        <v>2005</v>
      </c>
      <c r="I30" s="552">
        <f>MID(H29,MIN(FIND({0,1,2,3,4,5,6,7,8,9},H29&amp;"0123456789")),2*LEN(H29)-LENB(H29))-MID(H30,MIN(FIND({0,1,2,3,4,5,6,7,8,9},H30&amp;"0123456789")),2*LEN(H30)-LENB(H30))-1</f>
        <v>3</v>
      </c>
      <c r="J30" s="344"/>
      <c r="K30" s="344"/>
      <c r="L30" s="344"/>
      <c r="M30" s="353"/>
      <c r="N30" s="300"/>
      <c r="O30" s="400"/>
      <c r="P30" s="401"/>
      <c r="Q30" s="346"/>
      <c r="R30" s="355"/>
      <c r="S30" s="355"/>
      <c r="T30" s="344"/>
      <c r="U30" s="344"/>
      <c r="V30" s="355"/>
      <c r="W30" s="353"/>
      <c r="X30" s="344"/>
      <c r="Y30" s="344"/>
      <c r="Z30" s="344"/>
      <c r="AA30" s="353"/>
      <c r="AB30" s="353"/>
      <c r="AC30" s="353"/>
      <c r="AD30" s="553" t="s">
        <v>133</v>
      </c>
      <c r="AE30" s="553" t="s">
        <v>30</v>
      </c>
      <c r="AF30" s="399"/>
      <c r="AG30" s="354"/>
      <c r="AH30" s="346"/>
      <c r="AI30" s="358"/>
    </row>
    <row r="31" spans="1:35" s="342" customFormat="1" ht="12" x14ac:dyDescent="0.2">
      <c r="A31" s="412"/>
      <c r="B31" s="364"/>
      <c r="C31" s="364"/>
      <c r="D31" s="366"/>
      <c r="E31" s="364"/>
      <c r="F31" s="367"/>
      <c r="G31" s="528"/>
      <c r="H31" s="528"/>
      <c r="I31" s="552"/>
      <c r="J31" s="364"/>
      <c r="K31" s="364"/>
      <c r="L31" s="364"/>
      <c r="M31" s="377"/>
      <c r="N31" s="413"/>
      <c r="O31" s="414"/>
      <c r="P31" s="415"/>
      <c r="Q31" s="367"/>
      <c r="R31" s="355"/>
      <c r="S31" s="355"/>
      <c r="T31" s="344"/>
      <c r="U31" s="364"/>
      <c r="V31" s="369"/>
      <c r="W31" s="377"/>
      <c r="X31" s="364"/>
      <c r="Y31" s="364"/>
      <c r="Z31" s="364"/>
      <c r="AA31" s="377"/>
      <c r="AB31" s="377"/>
      <c r="AC31" s="377"/>
      <c r="AD31" s="554"/>
      <c r="AE31" s="554"/>
      <c r="AF31" s="412"/>
      <c r="AG31" s="378"/>
      <c r="AH31" s="367"/>
      <c r="AI31" s="380"/>
    </row>
    <row r="32" spans="1:35" s="342" customFormat="1" ht="24" x14ac:dyDescent="0.2">
      <c r="A32" s="397">
        <v>10</v>
      </c>
      <c r="B32" s="328" t="s">
        <v>163</v>
      </c>
      <c r="C32" s="328" t="s">
        <v>155</v>
      </c>
      <c r="D32" s="329">
        <f>2019-MID(C32,MIN(FIND({0,1,2,3,4,5,6,7,8,9},C32&amp;"0123456789")),2*LEN(C32)-LENB(C32))</f>
        <v>7</v>
      </c>
      <c r="E32" s="328">
        <f>D32*3</f>
        <v>21</v>
      </c>
      <c r="F32" s="330">
        <f>E32*10/E43</f>
        <v>2.9166666666666665</v>
      </c>
      <c r="G32" s="375" t="s">
        <v>24</v>
      </c>
      <c r="H32" s="364">
        <v>2009</v>
      </c>
      <c r="I32" s="404">
        <f>2019-MID(H32,MIN(FIND({0,1,2,3,4,5,6,7,8,9},H32&amp;"0123456789")),2*LEN(H32)-LENB(H32))+1</f>
        <v>11</v>
      </c>
      <c r="J32" s="328">
        <v>50</v>
      </c>
      <c r="K32" s="328"/>
      <c r="L32" s="328"/>
      <c r="M32" s="333">
        <f>(J32+L32)/M43*10</f>
        <v>8.3333333333333339</v>
      </c>
      <c r="N32" s="301">
        <v>25</v>
      </c>
      <c r="O32" s="335">
        <f>N32/N43*25</f>
        <v>25</v>
      </c>
      <c r="P32" s="405">
        <v>97</v>
      </c>
      <c r="Q32" s="330">
        <f>P32/P43*10</f>
        <v>9.7979797979797976</v>
      </c>
      <c r="R32" s="406" t="s">
        <v>129</v>
      </c>
      <c r="S32" s="390" t="s">
        <v>169</v>
      </c>
      <c r="T32" s="334" t="s">
        <v>170</v>
      </c>
      <c r="U32" s="328">
        <v>1.5</v>
      </c>
      <c r="V32" s="339">
        <v>1.5</v>
      </c>
      <c r="W32" s="333">
        <f>V32/W43*5</f>
        <v>0.25597269624573377</v>
      </c>
      <c r="X32" s="328">
        <v>40</v>
      </c>
      <c r="Y32" s="328">
        <v>0</v>
      </c>
      <c r="Z32" s="328">
        <f>X32+Y32</f>
        <v>40</v>
      </c>
      <c r="AA32" s="333">
        <f>Z32*20/Z43</f>
        <v>10</v>
      </c>
      <c r="AB32" s="480">
        <v>24.5</v>
      </c>
      <c r="AC32" s="333">
        <f>AB32/AB43*15</f>
        <v>5.4850746268656714</v>
      </c>
      <c r="AD32" s="339"/>
      <c r="AE32" s="339"/>
      <c r="AF32" s="397">
        <v>0</v>
      </c>
      <c r="AG32" s="333">
        <f>AF32*5/AF43</f>
        <v>0</v>
      </c>
      <c r="AH32" s="330">
        <f>AG32+AC32+AA32+W32+Q32+O32+F32+M32</f>
        <v>61.789027121091202</v>
      </c>
      <c r="AI32" s="341">
        <f>AH32*0.65</f>
        <v>40.162867628709286</v>
      </c>
    </row>
    <row r="33" spans="1:35" s="342" customFormat="1" ht="12" x14ac:dyDescent="0.2">
      <c r="A33" s="399"/>
      <c r="B33" s="344"/>
      <c r="C33" s="344"/>
      <c r="D33" s="345"/>
      <c r="E33" s="344"/>
      <c r="F33" s="346"/>
      <c r="G33" s="527" t="s">
        <v>26</v>
      </c>
      <c r="H33" s="528" t="s">
        <v>164</v>
      </c>
      <c r="I33" s="529">
        <f>MID(H32,MIN(FIND({0,1,2,3,4,5,6,7,8,9},H32&amp;"0123456789")),2*LEN(H32)-LENB(H32))-MID(H33,MIN(FIND({0,1,2,3,4,5,6,7,8,9},H33&amp;"0123456789")),2*LEN(H33)-LENB(H33))-1</f>
        <v>2</v>
      </c>
      <c r="J33" s="344"/>
      <c r="K33" s="344"/>
      <c r="L33" s="344"/>
      <c r="M33" s="353"/>
      <c r="N33" s="300"/>
      <c r="O33" s="400"/>
      <c r="P33" s="401"/>
      <c r="Q33" s="346"/>
      <c r="R33" s="420"/>
      <c r="S33" s="355"/>
      <c r="T33" s="357"/>
      <c r="U33" s="344"/>
      <c r="V33" s="355"/>
      <c r="W33" s="353"/>
      <c r="X33" s="344"/>
      <c r="Y33" s="344"/>
      <c r="Z33" s="344"/>
      <c r="AA33" s="353"/>
      <c r="AB33" s="353"/>
      <c r="AC33" s="353"/>
      <c r="AD33" s="530"/>
      <c r="AE33" s="530"/>
      <c r="AF33" s="399"/>
      <c r="AG33" s="353"/>
      <c r="AH33" s="346"/>
      <c r="AI33" s="358"/>
    </row>
    <row r="34" spans="1:35" s="342" customFormat="1" ht="12" x14ac:dyDescent="0.2">
      <c r="A34" s="399"/>
      <c r="B34" s="344"/>
      <c r="C34" s="344"/>
      <c r="D34" s="345"/>
      <c r="E34" s="344"/>
      <c r="F34" s="346"/>
      <c r="G34" s="527"/>
      <c r="H34" s="528"/>
      <c r="I34" s="529"/>
      <c r="J34" s="344"/>
      <c r="K34" s="344"/>
      <c r="L34" s="344"/>
      <c r="M34" s="353"/>
      <c r="N34" s="300"/>
      <c r="O34" s="400"/>
      <c r="P34" s="401"/>
      <c r="Q34" s="346"/>
      <c r="R34" s="420"/>
      <c r="S34" s="355"/>
      <c r="T34" s="357"/>
      <c r="U34" s="344"/>
      <c r="V34" s="355"/>
      <c r="W34" s="353"/>
      <c r="X34" s="344"/>
      <c r="Y34" s="344"/>
      <c r="Z34" s="344"/>
      <c r="AA34" s="353"/>
      <c r="AB34" s="353"/>
      <c r="AC34" s="353"/>
      <c r="AD34" s="530"/>
      <c r="AE34" s="530"/>
      <c r="AF34" s="399"/>
      <c r="AG34" s="353"/>
      <c r="AH34" s="346"/>
      <c r="AI34" s="358"/>
    </row>
    <row r="35" spans="1:35" s="342" customFormat="1" ht="12" x14ac:dyDescent="0.2">
      <c r="A35" s="399"/>
      <c r="B35" s="344"/>
      <c r="C35" s="344"/>
      <c r="D35" s="345"/>
      <c r="E35" s="344"/>
      <c r="F35" s="346"/>
      <c r="G35" s="527" t="s">
        <v>165</v>
      </c>
      <c r="H35" s="528" t="s">
        <v>166</v>
      </c>
      <c r="I35" s="529" t="s">
        <v>167</v>
      </c>
      <c r="J35" s="344"/>
      <c r="K35" s="344"/>
      <c r="L35" s="344"/>
      <c r="M35" s="353"/>
      <c r="N35" s="300"/>
      <c r="O35" s="400"/>
      <c r="P35" s="401"/>
      <c r="Q35" s="346"/>
      <c r="R35" s="420"/>
      <c r="S35" s="355"/>
      <c r="T35" s="357"/>
      <c r="U35" s="344"/>
      <c r="V35" s="355"/>
      <c r="W35" s="353"/>
      <c r="X35" s="344"/>
      <c r="Y35" s="344"/>
      <c r="Z35" s="344"/>
      <c r="AA35" s="353"/>
      <c r="AB35" s="353"/>
      <c r="AC35" s="353"/>
      <c r="AD35" s="530"/>
      <c r="AE35" s="530"/>
      <c r="AF35" s="399"/>
      <c r="AG35" s="353"/>
      <c r="AH35" s="346"/>
      <c r="AI35" s="358"/>
    </row>
    <row r="36" spans="1:35" s="342" customFormat="1" ht="12" x14ac:dyDescent="0.2">
      <c r="A36" s="412"/>
      <c r="B36" s="364"/>
      <c r="C36" s="364"/>
      <c r="D36" s="366"/>
      <c r="E36" s="364"/>
      <c r="F36" s="367"/>
      <c r="G36" s="527"/>
      <c r="H36" s="528"/>
      <c r="I36" s="529"/>
      <c r="J36" s="364"/>
      <c r="K36" s="364"/>
      <c r="L36" s="364"/>
      <c r="M36" s="377"/>
      <c r="N36" s="413"/>
      <c r="O36" s="414"/>
      <c r="P36" s="415"/>
      <c r="Q36" s="367"/>
      <c r="R36" s="420"/>
      <c r="S36" s="355"/>
      <c r="T36" s="357"/>
      <c r="U36" s="364"/>
      <c r="V36" s="369"/>
      <c r="W36" s="377"/>
      <c r="X36" s="364"/>
      <c r="Y36" s="364"/>
      <c r="Z36" s="364"/>
      <c r="AA36" s="377"/>
      <c r="AB36" s="377"/>
      <c r="AC36" s="377"/>
      <c r="AD36" s="530"/>
      <c r="AE36" s="530"/>
      <c r="AF36" s="412"/>
      <c r="AG36" s="377"/>
      <c r="AH36" s="367"/>
      <c r="AI36" s="380"/>
    </row>
    <row r="37" spans="1:35" s="342" customFormat="1" ht="15" customHeight="1" x14ac:dyDescent="0.2">
      <c r="A37" s="385">
        <v>11</v>
      </c>
      <c r="B37" s="381" t="s">
        <v>121</v>
      </c>
      <c r="C37" s="381" t="s">
        <v>128</v>
      </c>
      <c r="D37" s="382">
        <f>2019-MID(C37,MIN(FIND({0,1,2,3,4,5,6,7,8,9},C37&amp;"0123456789")),2*LEN(C37)-LENB(C37))</f>
        <v>15</v>
      </c>
      <c r="E37" s="381">
        <f>D37*3</f>
        <v>45</v>
      </c>
      <c r="F37" s="386">
        <f>E37/E43*10</f>
        <v>6.25</v>
      </c>
      <c r="G37" s="390" t="s">
        <v>37</v>
      </c>
      <c r="H37" s="390" t="s">
        <v>184</v>
      </c>
      <c r="I37" s="382">
        <f>2019-MID(H37,MIN(FIND({0,1,2,3,4,5,6,7,8,9},H37&amp;"0123456789")),2*LEN(H37)-LENB(H37))</f>
        <v>21</v>
      </c>
      <c r="J37" s="381">
        <f>I37*2</f>
        <v>42</v>
      </c>
      <c r="K37" s="381"/>
      <c r="L37" s="381"/>
      <c r="M37" s="388">
        <f>(J37+L37)/M43*10</f>
        <v>7</v>
      </c>
      <c r="N37" s="298">
        <v>20.13</v>
      </c>
      <c r="O37" s="335">
        <f>N37/N43*25</f>
        <v>20.13</v>
      </c>
      <c r="P37" s="387">
        <v>96</v>
      </c>
      <c r="Q37" s="407">
        <f>P37*10/P43</f>
        <v>9.6969696969696972</v>
      </c>
      <c r="R37" s="390"/>
      <c r="S37" s="390"/>
      <c r="T37" s="408"/>
      <c r="U37" s="408"/>
      <c r="V37" s="390">
        <v>0</v>
      </c>
      <c r="W37" s="388">
        <f>V37/W43*5</f>
        <v>0</v>
      </c>
      <c r="X37" s="381">
        <v>10.01</v>
      </c>
      <c r="Y37" s="381">
        <v>40</v>
      </c>
      <c r="Z37" s="381">
        <f>X37+Y37</f>
        <v>50.01</v>
      </c>
      <c r="AA37" s="388">
        <f>Z37*20/Z43</f>
        <v>12.5025</v>
      </c>
      <c r="AB37" s="480">
        <v>32</v>
      </c>
      <c r="AC37" s="333">
        <f>AB37/AB43*15</f>
        <v>7.1641791044776122</v>
      </c>
      <c r="AD37" s="332" t="s">
        <v>122</v>
      </c>
      <c r="AE37" s="332" t="s">
        <v>123</v>
      </c>
      <c r="AF37" s="385">
        <v>2</v>
      </c>
      <c r="AG37" s="391">
        <f>AF37*5/AF43</f>
        <v>1.3333333333333333</v>
      </c>
      <c r="AH37" s="330">
        <f>AG37+AC37+AA37+W37+Q37+O37+F37+M37</f>
        <v>64.076982134780636</v>
      </c>
      <c r="AI37" s="341">
        <f>AH37*0.65</f>
        <v>41.650038387607417</v>
      </c>
    </row>
    <row r="38" spans="1:35" s="342" customFormat="1" ht="15" customHeight="1" x14ac:dyDescent="0.2">
      <c r="A38" s="399"/>
      <c r="B38" s="344"/>
      <c r="C38" s="344"/>
      <c r="D38" s="345"/>
      <c r="E38" s="344"/>
      <c r="F38" s="346"/>
      <c r="G38" s="355"/>
      <c r="H38" s="355"/>
      <c r="I38" s="345"/>
      <c r="J38" s="344"/>
      <c r="K38" s="344"/>
      <c r="L38" s="344"/>
      <c r="M38" s="353"/>
      <c r="N38" s="300"/>
      <c r="O38" s="400"/>
      <c r="P38" s="401"/>
      <c r="Q38" s="421"/>
      <c r="R38" s="355"/>
      <c r="S38" s="355"/>
      <c r="T38" s="384"/>
      <c r="U38" s="384"/>
      <c r="V38" s="355"/>
      <c r="W38" s="353"/>
      <c r="X38" s="344"/>
      <c r="Y38" s="344"/>
      <c r="Z38" s="344"/>
      <c r="AA38" s="353"/>
      <c r="AB38" s="353"/>
      <c r="AC38" s="353"/>
      <c r="AD38" s="332" t="s">
        <v>124</v>
      </c>
      <c r="AE38" s="332" t="s">
        <v>125</v>
      </c>
      <c r="AF38" s="399"/>
      <c r="AG38" s="354"/>
      <c r="AH38" s="346"/>
      <c r="AI38" s="358"/>
    </row>
    <row r="39" spans="1:35" s="342" customFormat="1" ht="15" customHeight="1" x14ac:dyDescent="0.2">
      <c r="A39" s="412"/>
      <c r="B39" s="364"/>
      <c r="C39" s="364"/>
      <c r="D39" s="366"/>
      <c r="E39" s="364"/>
      <c r="F39" s="367"/>
      <c r="G39" s="369"/>
      <c r="H39" s="369"/>
      <c r="I39" s="366"/>
      <c r="J39" s="364"/>
      <c r="K39" s="364"/>
      <c r="L39" s="364"/>
      <c r="M39" s="377"/>
      <c r="N39" s="413"/>
      <c r="O39" s="414"/>
      <c r="P39" s="415"/>
      <c r="Q39" s="422"/>
      <c r="R39" s="369"/>
      <c r="S39" s="369"/>
      <c r="T39" s="375"/>
      <c r="U39" s="375"/>
      <c r="V39" s="369"/>
      <c r="W39" s="377"/>
      <c r="X39" s="364"/>
      <c r="Y39" s="364"/>
      <c r="Z39" s="364"/>
      <c r="AA39" s="377"/>
      <c r="AB39" s="377"/>
      <c r="AC39" s="377"/>
      <c r="AD39" s="332"/>
      <c r="AE39" s="332"/>
      <c r="AF39" s="412"/>
      <c r="AG39" s="378"/>
      <c r="AH39" s="367"/>
      <c r="AI39" s="380"/>
    </row>
    <row r="40" spans="1:35" s="342" customFormat="1" ht="28.5" customHeight="1" x14ac:dyDescent="0.2">
      <c r="A40" s="385">
        <v>12</v>
      </c>
      <c r="B40" s="381" t="s">
        <v>171</v>
      </c>
      <c r="C40" s="381" t="s">
        <v>172</v>
      </c>
      <c r="D40" s="382">
        <f>2019-MID(C40,MIN(FIND({0,1,2,3,4,5,6,7,8,9},C40&amp;"0123456789")),2*LEN(C40)-LENB(C40))</f>
        <v>20</v>
      </c>
      <c r="E40" s="381">
        <f>D40*3</f>
        <v>60</v>
      </c>
      <c r="F40" s="386">
        <f>E40/E43*10</f>
        <v>8.3333333333333339</v>
      </c>
      <c r="G40" s="390" t="s">
        <v>37</v>
      </c>
      <c r="H40" s="390">
        <v>1994</v>
      </c>
      <c r="I40" s="382">
        <f>2019-MID(H40,MIN(FIND({0,1,2,3,4,5,6,7,8,9},H40&amp;"0123456789")),2*LEN(H40)-LENB(H40))</f>
        <v>25</v>
      </c>
      <c r="J40" s="381">
        <f>I40*2</f>
        <v>50</v>
      </c>
      <c r="K40" s="381"/>
      <c r="L40" s="381"/>
      <c r="M40" s="388">
        <f>(J40+L40)/M43*10</f>
        <v>8.3333333333333339</v>
      </c>
      <c r="N40" s="298">
        <v>19.079999999999998</v>
      </c>
      <c r="O40" s="335">
        <f>N40/N43*25</f>
        <v>19.079999999999998</v>
      </c>
      <c r="P40" s="387">
        <v>96</v>
      </c>
      <c r="Q40" s="407">
        <f>P40*10/P43</f>
        <v>9.6969696969696972</v>
      </c>
      <c r="R40" s="390" t="s">
        <v>173</v>
      </c>
      <c r="S40" s="390" t="s">
        <v>174</v>
      </c>
      <c r="T40" s="408">
        <v>6.5</v>
      </c>
      <c r="U40" s="408">
        <v>6.5</v>
      </c>
      <c r="V40" s="390">
        <v>6.5</v>
      </c>
      <c r="W40" s="388">
        <f>V40/W43*5</f>
        <v>1.1092150170648465</v>
      </c>
      <c r="X40" s="381">
        <v>40</v>
      </c>
      <c r="Y40" s="381">
        <v>0.67</v>
      </c>
      <c r="Z40" s="381">
        <f>X40+Y40</f>
        <v>40.67</v>
      </c>
      <c r="AA40" s="388">
        <f>Z40*20/Z43</f>
        <v>10.1675</v>
      </c>
      <c r="AB40" s="480">
        <v>11.5</v>
      </c>
      <c r="AC40" s="391">
        <f>AB40/AB43*15</f>
        <v>2.5746268656716418</v>
      </c>
      <c r="AD40" s="339" t="s">
        <v>175</v>
      </c>
      <c r="AE40" s="339" t="s">
        <v>176</v>
      </c>
      <c r="AF40" s="409">
        <v>1.5</v>
      </c>
      <c r="AG40" s="391">
        <f>AF40*5/AF43</f>
        <v>1</v>
      </c>
      <c r="AH40" s="330">
        <f>AG40+AC40+AA40+W40+Q40+O40+F40+M40</f>
        <v>60.294978246372857</v>
      </c>
      <c r="AI40" s="341">
        <f>AH40*0.65</f>
        <v>39.191735860142359</v>
      </c>
    </row>
    <row r="41" spans="1:35" s="342" customFormat="1" ht="15" customHeight="1" x14ac:dyDescent="0.2">
      <c r="A41" s="399"/>
      <c r="B41" s="344"/>
      <c r="C41" s="344"/>
      <c r="D41" s="345"/>
      <c r="E41" s="344"/>
      <c r="F41" s="346"/>
      <c r="G41" s="355"/>
      <c r="H41" s="355"/>
      <c r="I41" s="345"/>
      <c r="J41" s="344"/>
      <c r="K41" s="344"/>
      <c r="L41" s="344"/>
      <c r="M41" s="353"/>
      <c r="N41" s="300"/>
      <c r="O41" s="400"/>
      <c r="P41" s="401"/>
      <c r="Q41" s="421"/>
      <c r="R41" s="355"/>
      <c r="S41" s="355"/>
      <c r="T41" s="384"/>
      <c r="U41" s="384"/>
      <c r="V41" s="355"/>
      <c r="W41" s="353"/>
      <c r="X41" s="344"/>
      <c r="Y41" s="344"/>
      <c r="Z41" s="344"/>
      <c r="AA41" s="353"/>
      <c r="AB41" s="353"/>
      <c r="AC41" s="354"/>
      <c r="AD41" s="355"/>
      <c r="AE41" s="355"/>
      <c r="AF41" s="389"/>
      <c r="AG41" s="354"/>
      <c r="AH41" s="346"/>
      <c r="AI41" s="358"/>
    </row>
    <row r="42" spans="1:35" s="342" customFormat="1" ht="15" customHeight="1" x14ac:dyDescent="0.2">
      <c r="A42" s="412"/>
      <c r="B42" s="364"/>
      <c r="C42" s="364"/>
      <c r="D42" s="366"/>
      <c r="E42" s="364"/>
      <c r="F42" s="367"/>
      <c r="G42" s="369"/>
      <c r="H42" s="369"/>
      <c r="I42" s="366"/>
      <c r="J42" s="364"/>
      <c r="K42" s="364"/>
      <c r="L42" s="364"/>
      <c r="M42" s="377"/>
      <c r="N42" s="413"/>
      <c r="O42" s="414"/>
      <c r="P42" s="415"/>
      <c r="Q42" s="422"/>
      <c r="R42" s="369"/>
      <c r="S42" s="369"/>
      <c r="T42" s="375"/>
      <c r="U42" s="375"/>
      <c r="V42" s="369"/>
      <c r="W42" s="377"/>
      <c r="X42" s="364"/>
      <c r="Y42" s="364"/>
      <c r="Z42" s="364"/>
      <c r="AA42" s="377"/>
      <c r="AB42" s="377"/>
      <c r="AC42" s="378"/>
      <c r="AD42" s="369"/>
      <c r="AE42" s="369"/>
      <c r="AF42" s="416"/>
      <c r="AG42" s="378"/>
      <c r="AH42" s="367"/>
      <c r="AI42" s="380"/>
    </row>
    <row r="43" spans="1:35" s="410" customFormat="1" ht="27.75" customHeight="1" x14ac:dyDescent="0.2">
      <c r="B43" s="410" t="s">
        <v>29</v>
      </c>
      <c r="E43" s="423">
        <v>72</v>
      </c>
      <c r="F43" s="423"/>
      <c r="G43" s="424"/>
      <c r="H43" s="423"/>
      <c r="M43" s="423">
        <v>60</v>
      </c>
      <c r="N43" s="425">
        <v>25</v>
      </c>
      <c r="O43" s="425"/>
      <c r="P43" s="426">
        <v>99</v>
      </c>
      <c r="Q43" s="427"/>
      <c r="R43" s="424"/>
      <c r="T43" s="428"/>
      <c r="U43" s="423"/>
      <c r="W43" s="423">
        <v>29.3</v>
      </c>
      <c r="Z43" s="429">
        <v>80</v>
      </c>
      <c r="AA43" s="423"/>
      <c r="AB43" s="481">
        <v>67</v>
      </c>
      <c r="AC43" s="423"/>
      <c r="AE43" s="423"/>
      <c r="AF43" s="410">
        <v>7.5</v>
      </c>
      <c r="AG43" s="430"/>
      <c r="AH43" s="431"/>
      <c r="AI43" s="431"/>
    </row>
    <row r="44" spans="1:35" x14ac:dyDescent="0.2">
      <c r="D44" s="428" t="s">
        <v>168</v>
      </c>
      <c r="E44" s="433">
        <f>MAX(E4:E42)</f>
        <v>72</v>
      </c>
      <c r="L44" s="428"/>
      <c r="M44" s="423">
        <f>MAX(J4:J42)</f>
        <v>60</v>
      </c>
      <c r="N44" s="425">
        <f>MAX(N4:N42)</f>
        <v>25</v>
      </c>
      <c r="P44" s="439">
        <f>MAX(P4:P42)</f>
        <v>99</v>
      </c>
      <c r="W44" s="423">
        <f>MAX(V4:V42)</f>
        <v>29.3</v>
      </c>
      <c r="Z44" s="437">
        <f>MAX(Z4:Z42)</f>
        <v>80</v>
      </c>
      <c r="AB44" s="441">
        <f>MAX(AB4:AB42)</f>
        <v>67</v>
      </c>
      <c r="AF44" s="411">
        <f>MAX(AF4:AF42)</f>
        <v>7.5</v>
      </c>
    </row>
  </sheetData>
  <mergeCells count="36">
    <mergeCell ref="AH2:AH3"/>
    <mergeCell ref="N2:N3"/>
    <mergeCell ref="G20:G21"/>
    <mergeCell ref="H20:H21"/>
    <mergeCell ref="I20:I21"/>
    <mergeCell ref="G30:G31"/>
    <mergeCell ref="H30:H31"/>
    <mergeCell ref="I30:I31"/>
    <mergeCell ref="AD30:AD31"/>
    <mergeCell ref="AE30:AE31"/>
    <mergeCell ref="A1:AI1"/>
    <mergeCell ref="A2:A3"/>
    <mergeCell ref="B2:B3"/>
    <mergeCell ref="C2:E2"/>
    <mergeCell ref="F2:F3"/>
    <mergeCell ref="G2:L2"/>
    <mergeCell ref="M2:M3"/>
    <mergeCell ref="R2:V2"/>
    <mergeCell ref="W2:W3"/>
    <mergeCell ref="AC2:AC3"/>
    <mergeCell ref="AI2:AI3"/>
    <mergeCell ref="X2:Z2"/>
    <mergeCell ref="AA2:AA3"/>
    <mergeCell ref="AB2:AB3"/>
    <mergeCell ref="AD2:AF2"/>
    <mergeCell ref="AG2:AG3"/>
    <mergeCell ref="G33:G34"/>
    <mergeCell ref="H33:H34"/>
    <mergeCell ref="I33:I34"/>
    <mergeCell ref="AD33:AD34"/>
    <mergeCell ref="AE33:AE34"/>
    <mergeCell ref="G35:G36"/>
    <mergeCell ref="H35:H36"/>
    <mergeCell ref="I35:I36"/>
    <mergeCell ref="AD35:AD36"/>
    <mergeCell ref="AE35:AE3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opLeftCell="I1" workbookViewId="0">
      <selection activeCell="H21" sqref="H21"/>
    </sheetView>
  </sheetViews>
  <sheetFormatPr defaultRowHeight="14.25" x14ac:dyDescent="0.2"/>
  <cols>
    <col min="1" max="1" width="3" bestFit="1" customWidth="1"/>
    <col min="2" max="2" width="5.25" bestFit="1" customWidth="1"/>
    <col min="3" max="3" width="7.375" bestFit="1" customWidth="1"/>
    <col min="4" max="4" width="5.375" bestFit="1" customWidth="1"/>
    <col min="5" max="5" width="3.5" bestFit="1" customWidth="1"/>
    <col min="6" max="6" width="8.25" bestFit="1" customWidth="1"/>
    <col min="7" max="7" width="11" bestFit="1" customWidth="1"/>
    <col min="8" max="8" width="7.375" bestFit="1" customWidth="1"/>
    <col min="9" max="9" width="5.375" bestFit="1" customWidth="1"/>
    <col min="10" max="10" width="4.5" bestFit="1" customWidth="1"/>
    <col min="11" max="11" width="3.5" bestFit="1" customWidth="1"/>
    <col min="12" max="12" width="8.25" bestFit="1" customWidth="1"/>
    <col min="14" max="14" width="9.875" customWidth="1"/>
    <col min="15" max="15" width="8.25" bestFit="1" customWidth="1"/>
    <col min="16" max="16" width="6" bestFit="1" customWidth="1"/>
    <col min="17" max="17" width="11" bestFit="1" customWidth="1"/>
    <col min="18" max="18" width="7.375" bestFit="1" customWidth="1"/>
    <col min="19" max="20" width="5.5" bestFit="1" customWidth="1"/>
    <col min="22" max="22" width="4.5" bestFit="1" customWidth="1"/>
    <col min="23" max="24" width="6.5" bestFit="1" customWidth="1"/>
    <col min="25" max="25" width="6" bestFit="1" customWidth="1"/>
    <col min="29" max="29" width="5.375" bestFit="1" customWidth="1"/>
    <col min="30" max="30" width="5.5" bestFit="1" customWidth="1"/>
    <col min="31" max="31" width="5.5" customWidth="1"/>
    <col min="32" max="34" width="6" bestFit="1" customWidth="1"/>
  </cols>
  <sheetData>
    <row r="1" spans="1:35" s="2" customFormat="1" ht="22.5" x14ac:dyDescent="0.2">
      <c r="A1" s="492" t="s">
        <v>280</v>
      </c>
      <c r="B1" s="493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1"/>
    </row>
    <row r="2" spans="1:35" s="46" customFormat="1" ht="38.25" customHeight="1" x14ac:dyDescent="0.2">
      <c r="A2" s="494" t="s">
        <v>0</v>
      </c>
      <c r="B2" s="496" t="s">
        <v>1</v>
      </c>
      <c r="C2" s="498" t="s">
        <v>2</v>
      </c>
      <c r="D2" s="499"/>
      <c r="E2" s="500"/>
      <c r="F2" s="576" t="s">
        <v>219</v>
      </c>
      <c r="G2" s="498" t="s">
        <v>4</v>
      </c>
      <c r="H2" s="499"/>
      <c r="I2" s="499"/>
      <c r="J2" s="499"/>
      <c r="K2" s="500"/>
      <c r="L2" s="577" t="s">
        <v>219</v>
      </c>
      <c r="M2" s="555" t="s">
        <v>268</v>
      </c>
      <c r="N2" s="583" t="s">
        <v>306</v>
      </c>
      <c r="O2" s="585" t="s">
        <v>221</v>
      </c>
      <c r="P2" s="587" t="s">
        <v>3</v>
      </c>
      <c r="Q2" s="580" t="s">
        <v>269</v>
      </c>
      <c r="R2" s="505"/>
      <c r="S2" s="505"/>
      <c r="T2" s="505"/>
      <c r="U2" s="581" t="s">
        <v>270</v>
      </c>
      <c r="V2" s="505" t="s">
        <v>223</v>
      </c>
      <c r="W2" s="505"/>
      <c r="X2" s="505"/>
      <c r="Y2" s="576" t="s">
        <v>3</v>
      </c>
      <c r="Z2" s="547" t="s">
        <v>271</v>
      </c>
      <c r="AA2" s="557" t="s">
        <v>142</v>
      </c>
      <c r="AB2" s="496" t="s">
        <v>225</v>
      </c>
      <c r="AC2" s="496"/>
      <c r="AD2" s="496"/>
      <c r="AE2" s="93"/>
      <c r="AF2" s="569" t="s">
        <v>3</v>
      </c>
      <c r="AG2" s="508" t="s">
        <v>8</v>
      </c>
      <c r="AH2" s="508" t="s">
        <v>9</v>
      </c>
    </row>
    <row r="3" spans="1:35" s="47" customFormat="1" ht="51.6" customHeight="1" x14ac:dyDescent="0.2">
      <c r="A3" s="574"/>
      <c r="B3" s="575"/>
      <c r="C3" s="107" t="s">
        <v>10</v>
      </c>
      <c r="D3" s="107" t="s">
        <v>11</v>
      </c>
      <c r="E3" s="108" t="s">
        <v>43</v>
      </c>
      <c r="F3" s="557"/>
      <c r="G3" s="111" t="s">
        <v>13</v>
      </c>
      <c r="H3" s="107" t="s">
        <v>14</v>
      </c>
      <c r="I3" s="107" t="s">
        <v>15</v>
      </c>
      <c r="J3" s="109" t="s">
        <v>12</v>
      </c>
      <c r="K3" s="108" t="s">
        <v>17</v>
      </c>
      <c r="L3" s="578"/>
      <c r="M3" s="579"/>
      <c r="N3" s="584"/>
      <c r="O3" s="586"/>
      <c r="P3" s="588"/>
      <c r="Q3" s="48" t="s">
        <v>18</v>
      </c>
      <c r="R3" s="49" t="s">
        <v>20</v>
      </c>
      <c r="S3" s="48" t="s">
        <v>21</v>
      </c>
      <c r="T3" s="48" t="s">
        <v>70</v>
      </c>
      <c r="U3" s="582"/>
      <c r="V3" s="109" t="s">
        <v>45</v>
      </c>
      <c r="W3" s="109" t="s">
        <v>46</v>
      </c>
      <c r="X3" s="109" t="s">
        <v>12</v>
      </c>
      <c r="Y3" s="557"/>
      <c r="Z3" s="548"/>
      <c r="AA3" s="558"/>
      <c r="AB3" s="106" t="s">
        <v>22</v>
      </c>
      <c r="AC3" s="110" t="s">
        <v>23</v>
      </c>
      <c r="AD3" s="109" t="s">
        <v>12</v>
      </c>
      <c r="AE3" s="109" t="s">
        <v>70</v>
      </c>
      <c r="AF3" s="570"/>
      <c r="AG3" s="562"/>
      <c r="AH3" s="509"/>
    </row>
    <row r="4" spans="1:35" x14ac:dyDescent="0.2">
      <c r="A4" s="116">
        <v>1</v>
      </c>
      <c r="B4" s="124" t="s">
        <v>228</v>
      </c>
      <c r="C4" s="124" t="s">
        <v>229</v>
      </c>
      <c r="D4" s="124" t="s">
        <v>230</v>
      </c>
      <c r="E4" s="124">
        <v>69</v>
      </c>
      <c r="F4" s="118">
        <f>E4/E16*10</f>
        <v>10</v>
      </c>
      <c r="G4" s="124" t="s">
        <v>236</v>
      </c>
      <c r="H4" s="124" t="s">
        <v>232</v>
      </c>
      <c r="I4" s="124" t="s">
        <v>234</v>
      </c>
      <c r="J4" s="124">
        <v>36</v>
      </c>
      <c r="K4" s="124">
        <v>42</v>
      </c>
      <c r="L4" s="126">
        <f>K4/K16*10</f>
        <v>10</v>
      </c>
      <c r="M4" s="263">
        <v>13</v>
      </c>
      <c r="N4" s="126">
        <f>M4/M16*10</f>
        <v>10</v>
      </c>
      <c r="O4" s="263">
        <v>11</v>
      </c>
      <c r="P4" s="126">
        <f>O4/O16*10</f>
        <v>10</v>
      </c>
      <c r="Q4" s="124" t="s">
        <v>237</v>
      </c>
      <c r="R4" s="124" t="s">
        <v>238</v>
      </c>
      <c r="S4" s="124">
        <v>34</v>
      </c>
      <c r="T4" s="124">
        <v>34</v>
      </c>
      <c r="U4" s="126">
        <f>T4/T16*20</f>
        <v>20</v>
      </c>
      <c r="V4" s="124">
        <v>20</v>
      </c>
      <c r="W4" s="124">
        <v>28.66</v>
      </c>
      <c r="X4" s="124">
        <f>V4+W4</f>
        <v>48.66</v>
      </c>
      <c r="Y4" s="126">
        <f>X4/X16*20</f>
        <v>20</v>
      </c>
      <c r="Z4" s="124">
        <v>0</v>
      </c>
      <c r="AA4" s="126">
        <v>0</v>
      </c>
      <c r="AB4" s="255" t="s">
        <v>239</v>
      </c>
      <c r="AC4" s="255" t="s">
        <v>34</v>
      </c>
      <c r="AD4" s="256">
        <v>4</v>
      </c>
      <c r="AE4" s="124">
        <v>25</v>
      </c>
      <c r="AF4" s="563">
        <f>AE4/AD16*5</f>
        <v>5</v>
      </c>
      <c r="AG4" s="566">
        <f>AF4+AA4+Y4+U4+P4+N4+L4+F4</f>
        <v>85</v>
      </c>
      <c r="AH4" s="559"/>
    </row>
    <row r="5" spans="1:35" x14ac:dyDescent="0.2">
      <c r="A5" s="252"/>
      <c r="B5" s="253"/>
      <c r="C5" s="253"/>
      <c r="D5" s="253"/>
      <c r="E5" s="253"/>
      <c r="F5" s="264"/>
      <c r="G5" s="253" t="s">
        <v>231</v>
      </c>
      <c r="H5" s="253" t="s">
        <v>233</v>
      </c>
      <c r="I5" s="253" t="s">
        <v>235</v>
      </c>
      <c r="J5" s="253">
        <v>6</v>
      </c>
      <c r="K5" s="253"/>
      <c r="L5" s="265"/>
      <c r="M5" s="267"/>
      <c r="N5" s="265"/>
      <c r="O5" s="267"/>
      <c r="P5" s="265"/>
      <c r="Q5" s="253"/>
      <c r="R5" s="253"/>
      <c r="S5" s="253"/>
      <c r="T5" s="253"/>
      <c r="U5" s="265"/>
      <c r="V5" s="253"/>
      <c r="W5" s="253"/>
      <c r="X5" s="253"/>
      <c r="Y5" s="265"/>
      <c r="Z5" s="253"/>
      <c r="AA5" s="265"/>
      <c r="AB5" s="256" t="s">
        <v>240</v>
      </c>
      <c r="AC5" s="256" t="s">
        <v>245</v>
      </c>
      <c r="AD5" s="256">
        <v>10</v>
      </c>
      <c r="AE5" s="253"/>
      <c r="AF5" s="564"/>
      <c r="AG5" s="567"/>
      <c r="AH5" s="560"/>
    </row>
    <row r="6" spans="1:35" x14ac:dyDescent="0.2">
      <c r="A6" s="252"/>
      <c r="B6" s="253"/>
      <c r="C6" s="253"/>
      <c r="D6" s="253"/>
      <c r="E6" s="253"/>
      <c r="F6" s="264"/>
      <c r="G6" s="253"/>
      <c r="H6" s="253"/>
      <c r="I6" s="253"/>
      <c r="J6" s="253"/>
      <c r="K6" s="253"/>
      <c r="L6" s="265"/>
      <c r="M6" s="267"/>
      <c r="N6" s="265"/>
      <c r="O6" s="267"/>
      <c r="P6" s="265"/>
      <c r="Q6" s="253"/>
      <c r="R6" s="253"/>
      <c r="S6" s="253"/>
      <c r="T6" s="253"/>
      <c r="U6" s="265"/>
      <c r="V6" s="253"/>
      <c r="W6" s="253"/>
      <c r="X6" s="253"/>
      <c r="Y6" s="265"/>
      <c r="Z6" s="253"/>
      <c r="AA6" s="265"/>
      <c r="AB6" s="256" t="s">
        <v>241</v>
      </c>
      <c r="AC6" s="256" t="s">
        <v>244</v>
      </c>
      <c r="AD6" s="256">
        <v>3</v>
      </c>
      <c r="AE6" s="253"/>
      <c r="AF6" s="564"/>
      <c r="AG6" s="567"/>
      <c r="AH6" s="560"/>
    </row>
    <row r="7" spans="1:35" x14ac:dyDescent="0.2">
      <c r="A7" s="252"/>
      <c r="B7" s="253"/>
      <c r="C7" s="253"/>
      <c r="D7" s="253"/>
      <c r="E7" s="253"/>
      <c r="F7" s="264"/>
      <c r="G7" s="253"/>
      <c r="H7" s="253"/>
      <c r="I7" s="253"/>
      <c r="J7" s="253"/>
      <c r="K7" s="253"/>
      <c r="L7" s="265"/>
      <c r="M7" s="267"/>
      <c r="N7" s="265"/>
      <c r="O7" s="267"/>
      <c r="P7" s="265"/>
      <c r="Q7" s="253"/>
      <c r="R7" s="253"/>
      <c r="S7" s="253"/>
      <c r="T7" s="253"/>
      <c r="U7" s="265"/>
      <c r="V7" s="253"/>
      <c r="W7" s="253"/>
      <c r="X7" s="253"/>
      <c r="Y7" s="265"/>
      <c r="Z7" s="253"/>
      <c r="AA7" s="265"/>
      <c r="AB7" s="256" t="s">
        <v>242</v>
      </c>
      <c r="AC7" s="256" t="s">
        <v>246</v>
      </c>
      <c r="AD7" s="257">
        <v>7</v>
      </c>
      <c r="AE7" s="261"/>
      <c r="AF7" s="564"/>
      <c r="AG7" s="567"/>
      <c r="AH7" s="560"/>
    </row>
    <row r="8" spans="1:35" x14ac:dyDescent="0.2">
      <c r="A8" s="120"/>
      <c r="B8" s="125"/>
      <c r="C8" s="125"/>
      <c r="D8" s="125"/>
      <c r="E8" s="125"/>
      <c r="F8" s="122"/>
      <c r="G8" s="125"/>
      <c r="H8" s="125"/>
      <c r="I8" s="125"/>
      <c r="J8" s="125"/>
      <c r="K8" s="125"/>
      <c r="L8" s="127"/>
      <c r="M8" s="268"/>
      <c r="N8" s="127"/>
      <c r="O8" s="268"/>
      <c r="P8" s="127"/>
      <c r="Q8" s="125"/>
      <c r="R8" s="125"/>
      <c r="S8" s="125"/>
      <c r="T8" s="125"/>
      <c r="U8" s="127"/>
      <c r="V8" s="125"/>
      <c r="W8" s="125"/>
      <c r="X8" s="125"/>
      <c r="Y8" s="127"/>
      <c r="Z8" s="125"/>
      <c r="AA8" s="127"/>
      <c r="AB8" s="256" t="s">
        <v>243</v>
      </c>
      <c r="AC8" s="256" t="s">
        <v>247</v>
      </c>
      <c r="AD8" s="256">
        <v>1</v>
      </c>
      <c r="AE8" s="125"/>
      <c r="AF8" s="565"/>
      <c r="AG8" s="568"/>
      <c r="AH8" s="561"/>
    </row>
    <row r="9" spans="1:35" x14ac:dyDescent="0.2">
      <c r="A9" s="124">
        <v>2</v>
      </c>
      <c r="B9" s="124" t="s">
        <v>258</v>
      </c>
      <c r="C9" s="124" t="s">
        <v>259</v>
      </c>
      <c r="D9" s="124" t="s">
        <v>260</v>
      </c>
      <c r="E9" s="124">
        <v>33</v>
      </c>
      <c r="F9" s="126">
        <f>E9/E16*10</f>
        <v>4.7826086956521738</v>
      </c>
      <c r="G9" s="117" t="s">
        <v>261</v>
      </c>
      <c r="H9" s="124" t="s">
        <v>262</v>
      </c>
      <c r="I9" s="117" t="s">
        <v>263</v>
      </c>
      <c r="J9" s="124">
        <v>32</v>
      </c>
      <c r="K9" s="117">
        <v>32</v>
      </c>
      <c r="L9" s="126">
        <f>K9/K16*10</f>
        <v>7.6190476190476186</v>
      </c>
      <c r="M9" s="272">
        <v>8</v>
      </c>
      <c r="N9" s="126">
        <f>M9/M16*10</f>
        <v>6.1538461538461542</v>
      </c>
      <c r="O9" s="263">
        <v>10</v>
      </c>
      <c r="P9" s="118">
        <f>O9/O16*10</f>
        <v>9.0909090909090899</v>
      </c>
      <c r="Q9" s="124" t="s">
        <v>264</v>
      </c>
      <c r="R9" s="117" t="s">
        <v>265</v>
      </c>
      <c r="S9" s="124">
        <v>15.5</v>
      </c>
      <c r="T9" s="117">
        <v>15.5</v>
      </c>
      <c r="U9" s="126">
        <f>T9/T16*20</f>
        <v>9.117647058823529</v>
      </c>
      <c r="V9" s="117">
        <v>22</v>
      </c>
      <c r="W9" s="124">
        <v>24.17</v>
      </c>
      <c r="X9" s="117">
        <f>V9+W9</f>
        <v>46.17</v>
      </c>
      <c r="Y9" s="126">
        <f>X9/X16*20</f>
        <v>18.976572133168929</v>
      </c>
      <c r="Z9" s="117">
        <v>0</v>
      </c>
      <c r="AA9" s="126">
        <v>0</v>
      </c>
      <c r="AB9" s="257" t="s">
        <v>240</v>
      </c>
      <c r="AC9" s="271" t="s">
        <v>244</v>
      </c>
      <c r="AD9" s="260">
        <v>2</v>
      </c>
      <c r="AE9" s="260">
        <v>16.5</v>
      </c>
      <c r="AF9" s="571">
        <f>AE9/AD16*5</f>
        <v>3.3000000000000003</v>
      </c>
      <c r="AG9" s="559">
        <f>AF9+AA9+Y9+U9+P9+N9+L9+F9</f>
        <v>59.040630751447495</v>
      </c>
      <c r="AH9" s="559"/>
    </row>
    <row r="10" spans="1:35" x14ac:dyDescent="0.2">
      <c r="A10" s="253"/>
      <c r="B10" s="253"/>
      <c r="C10" s="253"/>
      <c r="D10" s="253"/>
      <c r="E10" s="253"/>
      <c r="F10" s="265"/>
      <c r="G10" s="115"/>
      <c r="H10" s="253"/>
      <c r="I10" s="115"/>
      <c r="J10" s="253"/>
      <c r="K10" s="115"/>
      <c r="L10" s="265"/>
      <c r="M10" s="273"/>
      <c r="N10" s="264"/>
      <c r="O10" s="267"/>
      <c r="P10" s="264"/>
      <c r="Q10" s="253"/>
      <c r="R10" s="115"/>
      <c r="S10" s="253"/>
      <c r="T10" s="115"/>
      <c r="U10" s="265"/>
      <c r="V10" s="115"/>
      <c r="W10" s="253"/>
      <c r="X10" s="115"/>
      <c r="Y10" s="265"/>
      <c r="Z10" s="115"/>
      <c r="AA10" s="265"/>
      <c r="AB10" s="257" t="s">
        <v>242</v>
      </c>
      <c r="AC10" s="257" t="s">
        <v>266</v>
      </c>
      <c r="AD10" s="261">
        <v>4</v>
      </c>
      <c r="AE10" s="261"/>
      <c r="AF10" s="572"/>
      <c r="AG10" s="560"/>
      <c r="AH10" s="560"/>
    </row>
    <row r="11" spans="1:35" x14ac:dyDescent="0.2">
      <c r="A11" s="125"/>
      <c r="B11" s="125"/>
      <c r="C11" s="125"/>
      <c r="D11" s="125"/>
      <c r="E11" s="125"/>
      <c r="F11" s="127"/>
      <c r="G11" s="121"/>
      <c r="H11" s="125"/>
      <c r="I11" s="121"/>
      <c r="J11" s="125"/>
      <c r="K11" s="121"/>
      <c r="L11" s="127"/>
      <c r="M11" s="274"/>
      <c r="N11" s="122"/>
      <c r="O11" s="268"/>
      <c r="P11" s="122"/>
      <c r="Q11" s="125"/>
      <c r="R11" s="121"/>
      <c r="S11" s="125"/>
      <c r="T11" s="121"/>
      <c r="U11" s="127"/>
      <c r="V11" s="121"/>
      <c r="W11" s="125"/>
      <c r="X11" s="121"/>
      <c r="Y11" s="127"/>
      <c r="Z11" s="121"/>
      <c r="AA11" s="127"/>
      <c r="AB11" s="257" t="s">
        <v>243</v>
      </c>
      <c r="AC11" s="257" t="s">
        <v>267</v>
      </c>
      <c r="AD11" s="262">
        <v>10.5</v>
      </c>
      <c r="AE11" s="262"/>
      <c r="AF11" s="573"/>
      <c r="AG11" s="561"/>
      <c r="AH11" s="561"/>
    </row>
    <row r="12" spans="1:35" x14ac:dyDescent="0.2">
      <c r="A12" s="116">
        <v>3</v>
      </c>
      <c r="B12" s="124" t="s">
        <v>248</v>
      </c>
      <c r="C12" s="124" t="s">
        <v>249</v>
      </c>
      <c r="D12" s="124" t="s">
        <v>250</v>
      </c>
      <c r="E12" s="124">
        <v>15</v>
      </c>
      <c r="F12" s="126">
        <f>E12/E16*10</f>
        <v>2.1739130434782608</v>
      </c>
      <c r="G12" s="256" t="s">
        <v>251</v>
      </c>
      <c r="H12" s="256" t="s">
        <v>249</v>
      </c>
      <c r="I12" s="256" t="s">
        <v>235</v>
      </c>
      <c r="J12" s="256">
        <v>18</v>
      </c>
      <c r="K12" s="124">
        <v>28</v>
      </c>
      <c r="L12" s="126">
        <f>K12/K16*10</f>
        <v>6.6666666666666661</v>
      </c>
      <c r="M12" s="263">
        <v>13</v>
      </c>
      <c r="N12" s="126">
        <f>M12/M16*10</f>
        <v>10</v>
      </c>
      <c r="O12" s="263">
        <v>11</v>
      </c>
      <c r="P12" s="126">
        <f>O12/O16*10</f>
        <v>10</v>
      </c>
      <c r="Q12" s="117" t="s">
        <v>254</v>
      </c>
      <c r="R12" s="124" t="s">
        <v>255</v>
      </c>
      <c r="S12" s="117">
        <v>9</v>
      </c>
      <c r="T12" s="124">
        <v>9.75</v>
      </c>
      <c r="U12" s="118">
        <f>T12/T16*20</f>
        <v>5.735294117647058</v>
      </c>
      <c r="V12" s="263">
        <v>11</v>
      </c>
      <c r="W12" s="272">
        <v>30</v>
      </c>
      <c r="X12" s="263">
        <f>V12+W12</f>
        <v>41</v>
      </c>
      <c r="Y12" s="118">
        <f>X12/X16*20</f>
        <v>16.851623510069874</v>
      </c>
      <c r="Z12" s="124">
        <v>0</v>
      </c>
      <c r="AA12" s="118">
        <v>0</v>
      </c>
      <c r="AB12" s="257" t="s">
        <v>240</v>
      </c>
      <c r="AC12" s="256" t="s">
        <v>244</v>
      </c>
      <c r="AD12" s="257">
        <v>2</v>
      </c>
      <c r="AE12" s="260">
        <v>6.5</v>
      </c>
      <c r="AF12" s="571">
        <f>AE12/AD16*5</f>
        <v>1.3</v>
      </c>
      <c r="AG12" s="559">
        <f>AF12+AA12+Y12+U12+P12+N12+L12+F12</f>
        <v>52.727497337861855</v>
      </c>
      <c r="AH12" s="559"/>
    </row>
    <row r="13" spans="1:35" x14ac:dyDescent="0.2">
      <c r="A13" s="252"/>
      <c r="B13" s="253"/>
      <c r="C13" s="253"/>
      <c r="D13" s="253"/>
      <c r="E13" s="253"/>
      <c r="F13" s="265"/>
      <c r="G13" s="253" t="s">
        <v>252</v>
      </c>
      <c r="H13" s="253" t="s">
        <v>253</v>
      </c>
      <c r="I13" s="253" t="s">
        <v>250</v>
      </c>
      <c r="J13" s="253">
        <v>10</v>
      </c>
      <c r="K13" s="253"/>
      <c r="L13" s="265"/>
      <c r="M13" s="267"/>
      <c r="N13" s="265"/>
      <c r="O13" s="267"/>
      <c r="P13" s="265"/>
      <c r="Q13" s="115" t="s">
        <v>256</v>
      </c>
      <c r="R13" s="253" t="s">
        <v>257</v>
      </c>
      <c r="S13" s="115">
        <v>0.75</v>
      </c>
      <c r="T13" s="253"/>
      <c r="U13" s="264"/>
      <c r="V13" s="253"/>
      <c r="W13" s="115"/>
      <c r="X13" s="253"/>
      <c r="Y13" s="264"/>
      <c r="Z13" s="253"/>
      <c r="AA13" s="264"/>
      <c r="AB13" s="257" t="s">
        <v>242</v>
      </c>
      <c r="AC13" s="256" t="s">
        <v>244</v>
      </c>
      <c r="AD13" s="257">
        <v>1</v>
      </c>
      <c r="AE13" s="261"/>
      <c r="AF13" s="572"/>
      <c r="AG13" s="560"/>
      <c r="AH13" s="560"/>
    </row>
    <row r="14" spans="1:35" x14ac:dyDescent="0.2">
      <c r="A14" s="120"/>
      <c r="B14" s="125"/>
      <c r="C14" s="125"/>
      <c r="D14" s="125"/>
      <c r="E14" s="125"/>
      <c r="F14" s="127"/>
      <c r="G14" s="125"/>
      <c r="H14" s="125"/>
      <c r="I14" s="125"/>
      <c r="J14" s="125"/>
      <c r="K14" s="125"/>
      <c r="L14" s="127"/>
      <c r="M14" s="268"/>
      <c r="N14" s="127"/>
      <c r="O14" s="268"/>
      <c r="P14" s="127"/>
      <c r="Q14" s="121"/>
      <c r="R14" s="125"/>
      <c r="S14" s="121"/>
      <c r="T14" s="125"/>
      <c r="U14" s="122"/>
      <c r="V14" s="125"/>
      <c r="W14" s="121"/>
      <c r="X14" s="125"/>
      <c r="Y14" s="122"/>
      <c r="Z14" s="125"/>
      <c r="AA14" s="122"/>
      <c r="AB14" s="257" t="s">
        <v>243</v>
      </c>
      <c r="AC14" s="256" t="s">
        <v>39</v>
      </c>
      <c r="AD14" s="257">
        <v>3.5</v>
      </c>
      <c r="AE14" s="262"/>
      <c r="AF14" s="573"/>
      <c r="AG14" s="561"/>
      <c r="AH14" s="561"/>
    </row>
    <row r="16" spans="1:35" x14ac:dyDescent="0.2">
      <c r="E16">
        <v>69</v>
      </c>
      <c r="K16">
        <v>42</v>
      </c>
      <c r="M16">
        <v>13</v>
      </c>
      <c r="O16">
        <v>11</v>
      </c>
      <c r="T16">
        <v>34</v>
      </c>
      <c r="X16">
        <v>48.66</v>
      </c>
      <c r="Z16">
        <v>0</v>
      </c>
      <c r="AD16">
        <v>25</v>
      </c>
    </row>
    <row r="17" spans="1:34" s="270" customFormat="1" x14ac:dyDescent="0.2">
      <c r="A17" s="269"/>
      <c r="B17" s="269"/>
      <c r="C17" s="269"/>
      <c r="D17" s="269" t="s">
        <v>272</v>
      </c>
      <c r="E17" s="269">
        <f>MAX(E4:E14)</f>
        <v>69</v>
      </c>
      <c r="F17" s="269"/>
      <c r="G17" s="269"/>
      <c r="H17" s="269"/>
      <c r="I17" s="269"/>
      <c r="J17" s="269"/>
      <c r="K17" s="269">
        <f>MAX(K4:K14)</f>
        <v>42</v>
      </c>
      <c r="L17" s="269"/>
      <c r="M17" s="269">
        <f>MAX(M4:M14)</f>
        <v>13</v>
      </c>
      <c r="N17" s="269"/>
      <c r="O17" s="269">
        <f>MAX(O4:O14)</f>
        <v>11</v>
      </c>
      <c r="P17" s="269"/>
      <c r="Q17" s="269"/>
      <c r="R17" s="269"/>
      <c r="S17" s="269"/>
      <c r="T17" s="269">
        <f>MAX(T4:T14)</f>
        <v>34</v>
      </c>
      <c r="U17" s="269"/>
      <c r="V17" s="269"/>
      <c r="W17" s="269"/>
      <c r="X17" s="269">
        <f>MAX(X4:X14)</f>
        <v>48.66</v>
      </c>
      <c r="Y17" s="269"/>
      <c r="Z17" s="269">
        <f>MAX(Z4:Z14)</f>
        <v>0</v>
      </c>
      <c r="AA17" s="269"/>
      <c r="AB17" s="269"/>
      <c r="AC17" s="269"/>
      <c r="AD17" s="269">
        <f>MAX(AE4:AE14)</f>
        <v>25</v>
      </c>
      <c r="AE17" s="269"/>
      <c r="AF17" s="269"/>
      <c r="AG17" s="269"/>
      <c r="AH17" s="269"/>
    </row>
  </sheetData>
  <mergeCells count="30">
    <mergeCell ref="A1:AH1"/>
    <mergeCell ref="A2:A3"/>
    <mergeCell ref="B2:B3"/>
    <mergeCell ref="C2:E2"/>
    <mergeCell ref="F2:F3"/>
    <mergeCell ref="G2:K2"/>
    <mergeCell ref="L2:L3"/>
    <mergeCell ref="M2:M3"/>
    <mergeCell ref="Q2:T2"/>
    <mergeCell ref="U2:U3"/>
    <mergeCell ref="N2:N3"/>
    <mergeCell ref="O2:O3"/>
    <mergeCell ref="P2:P3"/>
    <mergeCell ref="V2:X2"/>
    <mergeCell ref="Y2:Y3"/>
    <mergeCell ref="Z2:Z3"/>
    <mergeCell ref="AA2:AA3"/>
    <mergeCell ref="AB2:AD2"/>
    <mergeCell ref="AH12:AH14"/>
    <mergeCell ref="AH9:AH11"/>
    <mergeCell ref="AG2:AG3"/>
    <mergeCell ref="AH2:AH3"/>
    <mergeCell ref="AF4:AF8"/>
    <mergeCell ref="AG4:AG8"/>
    <mergeCell ref="AH4:AH8"/>
    <mergeCell ref="AF2:AF3"/>
    <mergeCell ref="AF12:AF14"/>
    <mergeCell ref="AF9:AF11"/>
    <mergeCell ref="AG12:AG14"/>
    <mergeCell ref="AG9:AG1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AE19" sqref="AE19"/>
    </sheetView>
  </sheetViews>
  <sheetFormatPr defaultRowHeight="14.25" x14ac:dyDescent="0.2"/>
  <cols>
    <col min="1" max="1" width="9" style="129"/>
    <col min="2" max="2" width="12.25" style="129" bestFit="1" customWidth="1"/>
    <col min="3" max="5" width="9" style="129"/>
    <col min="6" max="6" width="9" style="133"/>
    <col min="7" max="12" width="9" style="129"/>
    <col min="13" max="13" width="9" style="133"/>
    <col min="14" max="14" width="9" style="275"/>
    <col min="15" max="15" width="6.75" style="133" customWidth="1"/>
    <col min="16" max="16" width="9" style="129"/>
    <col min="17" max="17" width="9" style="133"/>
    <col min="18" max="21" width="9" style="129"/>
    <col min="22" max="22" width="9" style="133"/>
    <col min="23" max="25" width="9" style="129"/>
    <col min="26" max="26" width="9" style="133"/>
    <col min="27" max="27" width="9" style="129"/>
    <col min="28" max="28" width="9" style="133"/>
    <col min="29" max="31" width="9" style="129"/>
    <col min="32" max="32" width="9" style="133"/>
    <col min="33" max="16384" width="9" style="129"/>
  </cols>
  <sheetData>
    <row r="1" spans="1:35" s="2" customFormat="1" ht="22.5" x14ac:dyDescent="0.2">
      <c r="A1" s="492" t="s">
        <v>227</v>
      </c>
      <c r="B1" s="493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1"/>
    </row>
    <row r="2" spans="1:35" s="46" customFormat="1" ht="38.25" customHeight="1" x14ac:dyDescent="0.2">
      <c r="A2" s="494" t="s">
        <v>0</v>
      </c>
      <c r="B2" s="496" t="s">
        <v>1</v>
      </c>
      <c r="C2" s="498" t="s">
        <v>2</v>
      </c>
      <c r="D2" s="499"/>
      <c r="E2" s="500"/>
      <c r="F2" s="576" t="s">
        <v>219</v>
      </c>
      <c r="G2" s="498" t="s">
        <v>4</v>
      </c>
      <c r="H2" s="499"/>
      <c r="I2" s="499"/>
      <c r="J2" s="499"/>
      <c r="K2" s="499"/>
      <c r="L2" s="500"/>
      <c r="M2" s="577" t="s">
        <v>219</v>
      </c>
      <c r="N2" s="555" t="s">
        <v>220</v>
      </c>
      <c r="O2" s="277"/>
      <c r="P2" s="592" t="s">
        <v>221</v>
      </c>
      <c r="Q2" s="128"/>
      <c r="R2" s="505" t="s">
        <v>5</v>
      </c>
      <c r="S2" s="505"/>
      <c r="T2" s="505"/>
      <c r="U2" s="505"/>
      <c r="V2" s="581" t="s">
        <v>222</v>
      </c>
      <c r="W2" s="505" t="s">
        <v>223</v>
      </c>
      <c r="X2" s="505"/>
      <c r="Y2" s="505"/>
      <c r="Z2" s="576" t="s">
        <v>3</v>
      </c>
      <c r="AA2" s="547" t="s">
        <v>224</v>
      </c>
      <c r="AB2" s="557" t="s">
        <v>142</v>
      </c>
      <c r="AC2" s="496" t="s">
        <v>225</v>
      </c>
      <c r="AD2" s="496"/>
      <c r="AE2" s="496"/>
      <c r="AF2" s="569" t="s">
        <v>3</v>
      </c>
      <c r="AG2" s="508" t="s">
        <v>8</v>
      </c>
      <c r="AH2" s="508" t="s">
        <v>9</v>
      </c>
    </row>
    <row r="3" spans="1:35" s="47" customFormat="1" ht="51.6" customHeight="1" x14ac:dyDescent="0.2">
      <c r="A3" s="495"/>
      <c r="B3" s="497"/>
      <c r="C3" s="71" t="s">
        <v>10</v>
      </c>
      <c r="D3" s="71" t="s">
        <v>11</v>
      </c>
      <c r="E3" s="72" t="s">
        <v>43</v>
      </c>
      <c r="F3" s="590"/>
      <c r="G3" s="96" t="s">
        <v>13</v>
      </c>
      <c r="H3" s="90" t="s">
        <v>14</v>
      </c>
      <c r="I3" s="90" t="s">
        <v>15</v>
      </c>
      <c r="J3" s="91" t="s">
        <v>12</v>
      </c>
      <c r="K3" s="91" t="s">
        <v>16</v>
      </c>
      <c r="L3" s="72" t="s">
        <v>17</v>
      </c>
      <c r="M3" s="591"/>
      <c r="N3" s="556"/>
      <c r="O3" s="278" t="s">
        <v>142</v>
      </c>
      <c r="P3" s="593"/>
      <c r="Q3" s="112" t="s">
        <v>3</v>
      </c>
      <c r="R3" s="48" t="s">
        <v>18</v>
      </c>
      <c r="S3" s="49" t="s">
        <v>20</v>
      </c>
      <c r="T3" s="48" t="s">
        <v>21</v>
      </c>
      <c r="U3" s="48" t="s">
        <v>70</v>
      </c>
      <c r="V3" s="582"/>
      <c r="W3" s="91" t="s">
        <v>45</v>
      </c>
      <c r="X3" s="91" t="s">
        <v>46</v>
      </c>
      <c r="Y3" s="91" t="s">
        <v>12</v>
      </c>
      <c r="Z3" s="590"/>
      <c r="AA3" s="549"/>
      <c r="AB3" s="558"/>
      <c r="AC3" s="94" t="s">
        <v>22</v>
      </c>
      <c r="AD3" s="79" t="s">
        <v>23</v>
      </c>
      <c r="AE3" s="91" t="s">
        <v>12</v>
      </c>
      <c r="AF3" s="589"/>
      <c r="AG3" s="509"/>
      <c r="AH3" s="509"/>
    </row>
    <row r="4" spans="1:35" s="191" customFormat="1" ht="17.25" customHeight="1" x14ac:dyDescent="0.2">
      <c r="A4" s="187">
        <v>1</v>
      </c>
      <c r="B4" s="482" t="s">
        <v>185</v>
      </c>
      <c r="C4" s="187" t="s">
        <v>186</v>
      </c>
      <c r="D4" s="187" t="s">
        <v>187</v>
      </c>
      <c r="E4" s="187">
        <v>15</v>
      </c>
      <c r="F4" s="188">
        <f>E4/E19*10</f>
        <v>5</v>
      </c>
      <c r="G4" s="187" t="s">
        <v>188</v>
      </c>
      <c r="H4" s="187" t="s">
        <v>183</v>
      </c>
      <c r="I4" s="189" t="s">
        <v>189</v>
      </c>
      <c r="J4" s="187">
        <v>34</v>
      </c>
      <c r="K4" s="190"/>
      <c r="L4" s="165">
        <f>J4+K4</f>
        <v>34</v>
      </c>
      <c r="M4" s="169">
        <f>L4/M19*10</f>
        <v>7.7272727272727266</v>
      </c>
      <c r="N4" s="281">
        <v>21.56</v>
      </c>
      <c r="O4" s="279">
        <f>N4/N19*25</f>
        <v>22.637547249055018</v>
      </c>
      <c r="P4" s="187">
        <v>90</v>
      </c>
      <c r="Q4" s="171">
        <f>P4/P19*10</f>
        <v>9.0909090909090899</v>
      </c>
      <c r="R4" s="187" t="s">
        <v>193</v>
      </c>
      <c r="S4" s="187" t="s">
        <v>194</v>
      </c>
      <c r="T4" s="187">
        <v>2.5</v>
      </c>
      <c r="U4" s="225">
        <v>2.5</v>
      </c>
      <c r="V4" s="169">
        <f>U4/V19*5</f>
        <v>2.7777777777777777</v>
      </c>
      <c r="W4" s="189">
        <v>26.66</v>
      </c>
      <c r="X4" s="187">
        <v>4.33</v>
      </c>
      <c r="Y4" s="235">
        <f>W4+X4</f>
        <v>30.990000000000002</v>
      </c>
      <c r="Z4" s="169">
        <f>Y4/Y19*20</f>
        <v>20.000000000000004</v>
      </c>
      <c r="AA4" s="483">
        <v>11</v>
      </c>
      <c r="AB4" s="169">
        <f>AA4/AA19*15</f>
        <v>9.1666666666666679</v>
      </c>
      <c r="AC4" s="189" t="s">
        <v>196</v>
      </c>
      <c r="AD4" s="187" t="s">
        <v>195</v>
      </c>
      <c r="AE4" s="225">
        <v>2</v>
      </c>
      <c r="AF4" s="175">
        <f>AE4/AE19*5</f>
        <v>5</v>
      </c>
      <c r="AG4" s="176">
        <f>AF4+AB4+Z4+V4+Q4+O4+M4+F4</f>
        <v>81.400173511681288</v>
      </c>
      <c r="AH4" s="177">
        <f>AG4*0.65</f>
        <v>52.91011278259284</v>
      </c>
    </row>
    <row r="5" spans="1:35" s="191" customFormat="1" ht="17.25" customHeight="1" x14ac:dyDescent="0.2">
      <c r="A5" s="192"/>
      <c r="B5" s="192"/>
      <c r="C5" s="192"/>
      <c r="D5" s="192"/>
      <c r="E5" s="192"/>
      <c r="F5" s="193"/>
      <c r="G5" s="192" t="s">
        <v>190</v>
      </c>
      <c r="H5" s="192" t="s">
        <v>191</v>
      </c>
      <c r="I5" s="194" t="s">
        <v>192</v>
      </c>
      <c r="J5" s="192"/>
      <c r="K5" s="195"/>
      <c r="L5" s="196"/>
      <c r="M5" s="197"/>
      <c r="N5" s="282"/>
      <c r="O5" s="193"/>
      <c r="P5" s="192"/>
      <c r="Q5" s="171"/>
      <c r="R5" s="192"/>
      <c r="S5" s="192"/>
      <c r="T5" s="192"/>
      <c r="U5" s="226"/>
      <c r="V5" s="233"/>
      <c r="W5" s="194"/>
      <c r="X5" s="192"/>
      <c r="Y5" s="237"/>
      <c r="Z5" s="233"/>
      <c r="AA5" s="195"/>
      <c r="AB5" s="233"/>
      <c r="AC5" s="194"/>
      <c r="AD5" s="192"/>
      <c r="AE5" s="226"/>
      <c r="AF5" s="292"/>
      <c r="AG5" s="249"/>
      <c r="AH5" s="294"/>
    </row>
    <row r="6" spans="1:35" s="47" customFormat="1" ht="18" customHeight="1" x14ac:dyDescent="0.2">
      <c r="A6" s="211">
        <v>2</v>
      </c>
      <c r="B6" s="486" t="s">
        <v>204</v>
      </c>
      <c r="C6" s="212" t="s">
        <v>183</v>
      </c>
      <c r="D6" s="212" t="s">
        <v>180</v>
      </c>
      <c r="E6" s="211">
        <v>18</v>
      </c>
      <c r="F6" s="213">
        <f>E6/E19*10</f>
        <v>6</v>
      </c>
      <c r="G6" s="211" t="s">
        <v>190</v>
      </c>
      <c r="H6" s="212" t="s">
        <v>198</v>
      </c>
      <c r="I6" s="212" t="s">
        <v>205</v>
      </c>
      <c r="J6" s="211">
        <v>18</v>
      </c>
      <c r="K6" s="214"/>
      <c r="L6" s="173">
        <f>J6+K6</f>
        <v>18</v>
      </c>
      <c r="M6" s="169">
        <f>L6/M19*10</f>
        <v>4.0909090909090908</v>
      </c>
      <c r="N6" s="280">
        <v>23.32</v>
      </c>
      <c r="O6" s="279">
        <f>N6/N19*25</f>
        <v>24.485510289794206</v>
      </c>
      <c r="P6" s="215">
        <v>97</v>
      </c>
      <c r="Q6" s="171">
        <f>P6/P19*10</f>
        <v>9.7979797979797976</v>
      </c>
      <c r="R6" s="211" t="s">
        <v>206</v>
      </c>
      <c r="S6" s="212">
        <v>3</v>
      </c>
      <c r="T6" s="211">
        <v>1.5</v>
      </c>
      <c r="U6" s="211">
        <v>1.5</v>
      </c>
      <c r="V6" s="224">
        <f>U6/V19*5</f>
        <v>1.6666666666666665</v>
      </c>
      <c r="W6" s="211">
        <v>25</v>
      </c>
      <c r="X6" s="211">
        <v>3.67</v>
      </c>
      <c r="Y6" s="238">
        <f>W6+X6</f>
        <v>28.67</v>
      </c>
      <c r="Z6" s="224">
        <f>Y6/Y19*20</f>
        <v>18.502742820264604</v>
      </c>
      <c r="AA6" s="485">
        <v>13.5</v>
      </c>
      <c r="AB6" s="224">
        <f>AA6/AA19*15</f>
        <v>11.25</v>
      </c>
      <c r="AC6" s="243"/>
      <c r="AD6" s="216"/>
      <c r="AE6" s="248">
        <v>0</v>
      </c>
      <c r="AF6" s="291">
        <f>AE6/AE19*5</f>
        <v>0</v>
      </c>
      <c r="AG6" s="250">
        <f>AF6+AB6+Z6+V6+Q6+O6+M6+F6</f>
        <v>75.793808665614364</v>
      </c>
      <c r="AH6" s="293">
        <f>AG6*0.65</f>
        <v>49.265975632649337</v>
      </c>
    </row>
    <row r="7" spans="1:35" s="145" customFormat="1" ht="12" x14ac:dyDescent="0.2">
      <c r="A7" s="150">
        <v>3</v>
      </c>
      <c r="B7" s="487" t="s">
        <v>215</v>
      </c>
      <c r="C7" s="153" t="s">
        <v>208</v>
      </c>
      <c r="D7" s="153" t="s">
        <v>192</v>
      </c>
      <c r="E7" s="150">
        <v>9</v>
      </c>
      <c r="F7" s="155">
        <f>E7/E19*10</f>
        <v>3</v>
      </c>
      <c r="G7" s="150" t="s">
        <v>188</v>
      </c>
      <c r="H7" s="153">
        <v>2013</v>
      </c>
      <c r="I7" s="153" t="s">
        <v>189</v>
      </c>
      <c r="J7" s="150">
        <v>28</v>
      </c>
      <c r="K7" s="150"/>
      <c r="L7" s="142">
        <v>36</v>
      </c>
      <c r="M7" s="169">
        <f>L7/M19*10</f>
        <v>8.1818181818181817</v>
      </c>
      <c r="N7" s="285">
        <v>22.54</v>
      </c>
      <c r="O7" s="279">
        <f>N7/N19*25</f>
        <v>23.666526669466613</v>
      </c>
      <c r="P7" s="158">
        <v>99</v>
      </c>
      <c r="Q7" s="171">
        <f>P7/P19*10</f>
        <v>10</v>
      </c>
      <c r="R7" s="150" t="s">
        <v>206</v>
      </c>
      <c r="S7" s="153" t="s">
        <v>192</v>
      </c>
      <c r="T7" s="150">
        <v>1.5</v>
      </c>
      <c r="U7" s="147">
        <v>1.5</v>
      </c>
      <c r="V7" s="169">
        <f>U7/V19*5</f>
        <v>1.6666666666666665</v>
      </c>
      <c r="W7" s="231">
        <v>10</v>
      </c>
      <c r="X7" s="150">
        <v>0</v>
      </c>
      <c r="Y7" s="239">
        <f>W7+X7</f>
        <v>10</v>
      </c>
      <c r="Z7" s="169">
        <f>Y7/Y19*20</f>
        <v>6.4536947402387863</v>
      </c>
      <c r="AA7" s="488">
        <v>17</v>
      </c>
      <c r="AB7" s="169">
        <f>AA7/AA19*15</f>
        <v>14.166666666666666</v>
      </c>
      <c r="AC7" s="231"/>
      <c r="AD7" s="160"/>
      <c r="AE7" s="147">
        <v>0</v>
      </c>
      <c r="AF7" s="175">
        <f>AE7/AE19*5</f>
        <v>0</v>
      </c>
      <c r="AG7" s="176">
        <f>AF7+AB7+Z7+V7+Q7+O7+M7+F7</f>
        <v>67.13537292485691</v>
      </c>
      <c r="AH7" s="177">
        <f>AG7*0.65</f>
        <v>43.637992401156993</v>
      </c>
    </row>
    <row r="8" spans="1:35" s="145" customFormat="1" ht="12" x14ac:dyDescent="0.2">
      <c r="A8" s="151"/>
      <c r="B8" s="152"/>
      <c r="C8" s="154"/>
      <c r="D8" s="154"/>
      <c r="E8" s="151"/>
      <c r="F8" s="156"/>
      <c r="G8" s="151" t="s">
        <v>190</v>
      </c>
      <c r="H8" s="154">
        <v>2008</v>
      </c>
      <c r="I8" s="154" t="s">
        <v>216</v>
      </c>
      <c r="J8" s="151">
        <v>8</v>
      </c>
      <c r="K8" s="151"/>
      <c r="L8" s="144"/>
      <c r="M8" s="157"/>
      <c r="N8" s="286"/>
      <c r="O8" s="218"/>
      <c r="P8" s="159"/>
      <c r="Q8" s="171"/>
      <c r="R8" s="151"/>
      <c r="S8" s="154"/>
      <c r="T8" s="151"/>
      <c r="U8" s="148"/>
      <c r="V8" s="233"/>
      <c r="W8" s="232"/>
      <c r="X8" s="151"/>
      <c r="Y8" s="240"/>
      <c r="Z8" s="233"/>
      <c r="AA8" s="149"/>
      <c r="AB8" s="233"/>
      <c r="AC8" s="232"/>
      <c r="AD8" s="161"/>
      <c r="AE8" s="148"/>
      <c r="AF8" s="292"/>
      <c r="AG8" s="249"/>
      <c r="AH8" s="294"/>
    </row>
    <row r="9" spans="1:35" s="178" customFormat="1" ht="15" customHeight="1" x14ac:dyDescent="0.2">
      <c r="A9" s="165">
        <v>4</v>
      </c>
      <c r="B9" s="484" t="s">
        <v>181</v>
      </c>
      <c r="C9" s="165" t="s">
        <v>90</v>
      </c>
      <c r="D9" s="166">
        <f>2019-MID(C9,MIN(FIND({0,1,2,3,4,5,6,7,8,9},C9&amp;"0123456789")),2*LEN(C9)-LENB(C9))</f>
        <v>4</v>
      </c>
      <c r="E9" s="106">
        <f>D9*3</f>
        <v>12</v>
      </c>
      <c r="F9" s="167">
        <f>E9/E19*10</f>
        <v>4</v>
      </c>
      <c r="G9" s="95" t="s">
        <v>36</v>
      </c>
      <c r="H9" s="168" t="s">
        <v>182</v>
      </c>
      <c r="I9" s="168">
        <f>2019-MID(H9,MIN(FIND({0,1,2,3,4,5,6,7,8,9},H9&amp;"0123456789")),2*LEN(H9)-LENB(H9))+1</f>
        <v>3</v>
      </c>
      <c r="J9" s="106">
        <v>18</v>
      </c>
      <c r="K9" s="165"/>
      <c r="L9" s="165">
        <f>J9+K9</f>
        <v>18</v>
      </c>
      <c r="M9" s="169">
        <f>L9/M19*10</f>
        <v>4.0909090909090908</v>
      </c>
      <c r="N9" s="287">
        <v>23.81</v>
      </c>
      <c r="O9" s="279">
        <f>N9/N19*25</f>
        <v>25</v>
      </c>
      <c r="P9" s="170">
        <v>95</v>
      </c>
      <c r="Q9" s="171">
        <f>P9/P19*10</f>
        <v>9.5959595959595951</v>
      </c>
      <c r="R9" s="172"/>
      <c r="S9" s="173"/>
      <c r="T9" s="173"/>
      <c r="U9" s="172">
        <v>0</v>
      </c>
      <c r="V9" s="169">
        <f>U9/V19*5</f>
        <v>0</v>
      </c>
      <c r="W9" s="165">
        <v>10</v>
      </c>
      <c r="X9" s="234">
        <v>3.51</v>
      </c>
      <c r="Y9" s="234">
        <f>W9+X9</f>
        <v>13.51</v>
      </c>
      <c r="Z9" s="169">
        <f>Y9/Y19*20</f>
        <v>8.7189415940626009</v>
      </c>
      <c r="AA9" s="490">
        <v>18</v>
      </c>
      <c r="AB9" s="169">
        <f>AA9/AA19*15</f>
        <v>15</v>
      </c>
      <c r="AC9" s="246"/>
      <c r="AD9" s="174"/>
      <c r="AE9" s="201">
        <v>0</v>
      </c>
      <c r="AF9" s="175">
        <f>AE9/AE19*5</f>
        <v>0</v>
      </c>
      <c r="AG9" s="176">
        <f>AF9+AB9+Z9+V9+Q9+O9+M9+F9</f>
        <v>66.405810280931291</v>
      </c>
      <c r="AH9" s="177">
        <f>AG9*0.65</f>
        <v>43.163776682605338</v>
      </c>
    </row>
    <row r="10" spans="1:35" s="178" customFormat="1" ht="24.75" customHeight="1" x14ac:dyDescent="0.2">
      <c r="A10" s="179"/>
      <c r="B10" s="457"/>
      <c r="C10" s="179"/>
      <c r="D10" s="180"/>
      <c r="E10" s="105"/>
      <c r="F10" s="181"/>
      <c r="G10" s="106" t="s">
        <v>26</v>
      </c>
      <c r="H10" s="166" t="s">
        <v>183</v>
      </c>
      <c r="I10" s="166">
        <f>MID(H9,MIN(FIND({0,1,2,3,4,5,6,7,8,9},H9&amp;"0123456789")),2*LEN(H9)-LENB(H9))-MID(H10,MIN(FIND({0,1,2,3,4,5,6,7,8,9},H10&amp;"0123456789")),2*LEN(H10)-LENB(H10))-1</f>
        <v>3</v>
      </c>
      <c r="J10" s="182"/>
      <c r="K10" s="179"/>
      <c r="L10" s="165"/>
      <c r="M10" s="183"/>
      <c r="N10" s="288"/>
      <c r="O10" s="184"/>
      <c r="P10" s="185"/>
      <c r="Q10" s="171"/>
      <c r="R10" s="174"/>
      <c r="S10" s="165"/>
      <c r="T10" s="165"/>
      <c r="U10" s="186"/>
      <c r="V10" s="224"/>
      <c r="W10" s="179"/>
      <c r="X10" s="235"/>
      <c r="Y10" s="237"/>
      <c r="Z10" s="233"/>
      <c r="AA10" s="242"/>
      <c r="AB10" s="233"/>
      <c r="AC10" s="247"/>
      <c r="AD10" s="186"/>
      <c r="AE10" s="236"/>
      <c r="AF10" s="292">
        <f>AE10/AE20*5</f>
        <v>0</v>
      </c>
      <c r="AG10" s="249"/>
      <c r="AH10" s="294"/>
    </row>
    <row r="11" spans="1:35" s="47" customFormat="1" ht="16.5" customHeight="1" x14ac:dyDescent="0.2">
      <c r="A11" s="198">
        <v>5</v>
      </c>
      <c r="B11" s="484" t="s">
        <v>202</v>
      </c>
      <c r="C11" s="199" t="s">
        <v>183</v>
      </c>
      <c r="D11" s="199" t="s">
        <v>180</v>
      </c>
      <c r="E11" s="198">
        <v>18</v>
      </c>
      <c r="F11" s="200">
        <f>E11/E19*10</f>
        <v>6</v>
      </c>
      <c r="G11" s="198" t="s">
        <v>188</v>
      </c>
      <c r="H11" s="199" t="s">
        <v>203</v>
      </c>
      <c r="I11" s="199" t="s">
        <v>187</v>
      </c>
      <c r="J11" s="198">
        <v>19</v>
      </c>
      <c r="K11" s="198"/>
      <c r="L11" s="165">
        <f>J11+K11</f>
        <v>19</v>
      </c>
      <c r="M11" s="169">
        <f>L11/M19*10</f>
        <v>4.3181818181818183</v>
      </c>
      <c r="N11" s="283">
        <v>17.47</v>
      </c>
      <c r="O11" s="279">
        <f>N11/N19*25</f>
        <v>18.343133137337254</v>
      </c>
      <c r="P11" s="202">
        <v>96</v>
      </c>
      <c r="Q11" s="171">
        <f>P11/P19*10</f>
        <v>9.6969696969696972</v>
      </c>
      <c r="R11" s="198"/>
      <c r="S11" s="199"/>
      <c r="T11" s="198"/>
      <c r="U11" s="227">
        <v>0</v>
      </c>
      <c r="V11" s="169">
        <f>U11/V19*5</f>
        <v>0</v>
      </c>
      <c r="W11" s="229">
        <v>15</v>
      </c>
      <c r="X11" s="198">
        <v>5</v>
      </c>
      <c r="Y11" s="234">
        <f>W11+X11</f>
        <v>20</v>
      </c>
      <c r="Z11" s="169">
        <f>Y11/Y19*20</f>
        <v>12.907389480477573</v>
      </c>
      <c r="AA11" s="483">
        <v>12</v>
      </c>
      <c r="AB11" s="169">
        <f>AA11/AA19*15</f>
        <v>10</v>
      </c>
      <c r="AC11" s="229"/>
      <c r="AD11" s="203"/>
      <c r="AE11" s="227">
        <v>0</v>
      </c>
      <c r="AF11" s="175">
        <f>AE11/AE19*5</f>
        <v>0</v>
      </c>
      <c r="AG11" s="176">
        <f>AF11+AB11+Z11+V11+Q11+O11+M11+F11</f>
        <v>61.265674132966346</v>
      </c>
      <c r="AH11" s="177">
        <f>AG11*0.65</f>
        <v>39.822688186428124</v>
      </c>
    </row>
    <row r="12" spans="1:35" s="47" customFormat="1" ht="16.5" customHeight="1" x14ac:dyDescent="0.2">
      <c r="A12" s="204"/>
      <c r="B12" s="92"/>
      <c r="C12" s="205"/>
      <c r="D12" s="205"/>
      <c r="E12" s="204"/>
      <c r="F12" s="206"/>
      <c r="G12" s="204" t="s">
        <v>190</v>
      </c>
      <c r="H12" s="205" t="s">
        <v>155</v>
      </c>
      <c r="I12" s="205" t="s">
        <v>201</v>
      </c>
      <c r="J12" s="204"/>
      <c r="K12" s="204"/>
      <c r="L12" s="196"/>
      <c r="M12" s="208"/>
      <c r="N12" s="284"/>
      <c r="O12" s="217"/>
      <c r="P12" s="209"/>
      <c r="Q12" s="171"/>
      <c r="R12" s="204"/>
      <c r="S12" s="205"/>
      <c r="T12" s="204"/>
      <c r="U12" s="228"/>
      <c r="V12" s="233"/>
      <c r="W12" s="230"/>
      <c r="X12" s="204"/>
      <c r="Y12" s="237"/>
      <c r="Z12" s="233"/>
      <c r="AA12" s="245"/>
      <c r="AB12" s="233"/>
      <c r="AC12" s="230"/>
      <c r="AD12" s="210"/>
      <c r="AE12" s="228"/>
      <c r="AF12" s="292"/>
      <c r="AG12" s="249"/>
      <c r="AH12" s="294"/>
    </row>
    <row r="13" spans="1:35" s="47" customFormat="1" ht="15.75" customHeight="1" x14ac:dyDescent="0.2">
      <c r="A13" s="198">
        <v>6</v>
      </c>
      <c r="B13" s="484" t="s">
        <v>197</v>
      </c>
      <c r="C13" s="199" t="s">
        <v>183</v>
      </c>
      <c r="D13" s="199" t="s">
        <v>180</v>
      </c>
      <c r="E13" s="198">
        <v>18</v>
      </c>
      <c r="F13" s="200">
        <f>E13/E19*10</f>
        <v>6</v>
      </c>
      <c r="G13" s="198" t="s">
        <v>188</v>
      </c>
      <c r="H13" s="199" t="s">
        <v>198</v>
      </c>
      <c r="I13" s="199" t="s">
        <v>199</v>
      </c>
      <c r="J13" s="198">
        <v>40</v>
      </c>
      <c r="K13" s="198"/>
      <c r="L13" s="201">
        <v>44</v>
      </c>
      <c r="M13" s="169">
        <f>L13/M19*10</f>
        <v>10</v>
      </c>
      <c r="N13" s="283">
        <v>22.59</v>
      </c>
      <c r="O13" s="279">
        <f>N13/N19*25</f>
        <v>23.71902561948761</v>
      </c>
      <c r="P13" s="202">
        <v>92</v>
      </c>
      <c r="Q13" s="171">
        <f>P13/P19*10</f>
        <v>9.2929292929292924</v>
      </c>
      <c r="R13" s="198" t="s">
        <v>159</v>
      </c>
      <c r="S13" s="199" t="s">
        <v>170</v>
      </c>
      <c r="T13" s="198">
        <v>0.75</v>
      </c>
      <c r="U13" s="227">
        <v>0.75</v>
      </c>
      <c r="V13" s="169">
        <f>U13/V19*5</f>
        <v>0.83333333333333326</v>
      </c>
      <c r="W13" s="229">
        <v>15</v>
      </c>
      <c r="X13" s="198">
        <v>0</v>
      </c>
      <c r="Y13" s="234">
        <f>W13+X13</f>
        <v>15</v>
      </c>
      <c r="Z13" s="169">
        <f>Y13/Y19*20</f>
        <v>9.6805421103581804</v>
      </c>
      <c r="AA13" s="244">
        <v>0</v>
      </c>
      <c r="AB13" s="169">
        <f>AA13/AA19*15</f>
        <v>0</v>
      </c>
      <c r="AC13" s="229"/>
      <c r="AD13" s="203"/>
      <c r="AE13" s="227">
        <v>0</v>
      </c>
      <c r="AF13" s="175">
        <f>AE13/AE19*5</f>
        <v>0</v>
      </c>
      <c r="AG13" s="176">
        <f t="shared" ref="AG13:AG17" si="0">AF13+AB13+Z13+V13+Q13+O13+M13+F13</f>
        <v>59.525830356108415</v>
      </c>
      <c r="AH13" s="177">
        <f>AG13*0.65</f>
        <v>38.691789731470472</v>
      </c>
    </row>
    <row r="14" spans="1:35" s="47" customFormat="1" ht="17.25" customHeight="1" x14ac:dyDescent="0.2">
      <c r="A14" s="204"/>
      <c r="B14" s="92"/>
      <c r="C14" s="205"/>
      <c r="D14" s="205"/>
      <c r="E14" s="204"/>
      <c r="F14" s="206"/>
      <c r="G14" s="204" t="s">
        <v>190</v>
      </c>
      <c r="H14" s="205" t="s">
        <v>200</v>
      </c>
      <c r="I14" s="205" t="s">
        <v>201</v>
      </c>
      <c r="J14" s="204">
        <v>4</v>
      </c>
      <c r="K14" s="204"/>
      <c r="L14" s="207"/>
      <c r="M14" s="208"/>
      <c r="N14" s="284"/>
      <c r="O14" s="217"/>
      <c r="P14" s="209"/>
      <c r="Q14" s="171"/>
      <c r="R14" s="204"/>
      <c r="S14" s="205"/>
      <c r="T14" s="204"/>
      <c r="U14" s="228"/>
      <c r="V14" s="233"/>
      <c r="W14" s="230"/>
      <c r="X14" s="204"/>
      <c r="Y14" s="237"/>
      <c r="Z14" s="233"/>
      <c r="AA14" s="245"/>
      <c r="AB14" s="233"/>
      <c r="AC14" s="230"/>
      <c r="AD14" s="210"/>
      <c r="AE14" s="228"/>
      <c r="AF14" s="292"/>
      <c r="AG14" s="249"/>
      <c r="AH14" s="294"/>
    </row>
    <row r="15" spans="1:35" s="145" customFormat="1" ht="12" x14ac:dyDescent="0.2">
      <c r="A15" s="150">
        <v>7</v>
      </c>
      <c r="B15" s="487" t="s">
        <v>207</v>
      </c>
      <c r="C15" s="153" t="s">
        <v>208</v>
      </c>
      <c r="D15" s="153" t="s">
        <v>192</v>
      </c>
      <c r="E15" s="150">
        <v>9</v>
      </c>
      <c r="F15" s="155"/>
      <c r="G15" s="150" t="s">
        <v>188</v>
      </c>
      <c r="H15" s="153" t="s">
        <v>186</v>
      </c>
      <c r="I15" s="153" t="s">
        <v>180</v>
      </c>
      <c r="J15" s="150">
        <v>24</v>
      </c>
      <c r="K15" s="150"/>
      <c r="L15" s="142">
        <v>28</v>
      </c>
      <c r="M15" s="169">
        <f>L15/M19*10</f>
        <v>6.3636363636363633</v>
      </c>
      <c r="N15" s="285">
        <v>23.33</v>
      </c>
      <c r="O15" s="279">
        <f>N15/N19*25</f>
        <v>24.496010079798403</v>
      </c>
      <c r="P15" s="158">
        <v>90</v>
      </c>
      <c r="Q15" s="171">
        <f>P15/P19*10</f>
        <v>9.0909090909090899</v>
      </c>
      <c r="R15" s="162" t="s">
        <v>210</v>
      </c>
      <c r="S15" s="163" t="s">
        <v>211</v>
      </c>
      <c r="T15" s="162">
        <v>1</v>
      </c>
      <c r="U15" s="147">
        <v>4.5</v>
      </c>
      <c r="V15" s="169">
        <f>U15/V19*5</f>
        <v>5</v>
      </c>
      <c r="W15" s="231">
        <v>5</v>
      </c>
      <c r="X15" s="150">
        <v>3.67</v>
      </c>
      <c r="Y15" s="239">
        <f t="shared" ref="Y15:Y17" si="1">W15+X15</f>
        <v>8.67</v>
      </c>
      <c r="Z15" s="169">
        <f>Y15/Y19*20</f>
        <v>5.5953533397870281</v>
      </c>
      <c r="AA15" s="488">
        <v>2</v>
      </c>
      <c r="AB15" s="169">
        <f>AA15/AA19*15</f>
        <v>1.6666666666666665</v>
      </c>
      <c r="AC15" s="231" t="s">
        <v>175</v>
      </c>
      <c r="AD15" s="160" t="s">
        <v>214</v>
      </c>
      <c r="AE15" s="147">
        <v>1.5</v>
      </c>
      <c r="AF15" s="175">
        <f>AE15/AE19*5</f>
        <v>3.75</v>
      </c>
      <c r="AG15" s="176">
        <f t="shared" si="0"/>
        <v>55.962575540797545</v>
      </c>
      <c r="AH15" s="177">
        <f t="shared" ref="AH15:AH17" si="2">AG15*0.65</f>
        <v>36.375674101518406</v>
      </c>
    </row>
    <row r="16" spans="1:35" s="145" customFormat="1" ht="12" x14ac:dyDescent="0.2">
      <c r="A16" s="151"/>
      <c r="B16" s="152"/>
      <c r="C16" s="154"/>
      <c r="D16" s="154"/>
      <c r="E16" s="151"/>
      <c r="F16" s="156"/>
      <c r="G16" s="151" t="s">
        <v>190</v>
      </c>
      <c r="H16" s="154" t="s">
        <v>209</v>
      </c>
      <c r="I16" s="154" t="s">
        <v>201</v>
      </c>
      <c r="J16" s="151">
        <v>4</v>
      </c>
      <c r="K16" s="151"/>
      <c r="L16" s="144"/>
      <c r="M16" s="157"/>
      <c r="N16" s="286"/>
      <c r="O16" s="218"/>
      <c r="P16" s="159"/>
      <c r="Q16" s="171"/>
      <c r="R16" s="162" t="s">
        <v>212</v>
      </c>
      <c r="S16" s="163" t="s">
        <v>213</v>
      </c>
      <c r="T16" s="162">
        <v>3.5</v>
      </c>
      <c r="U16" s="148"/>
      <c r="V16" s="233"/>
      <c r="W16" s="232"/>
      <c r="X16" s="151"/>
      <c r="Y16" s="240"/>
      <c r="Z16" s="233"/>
      <c r="AA16" s="149"/>
      <c r="AB16" s="233"/>
      <c r="AC16" s="232"/>
      <c r="AD16" s="161"/>
      <c r="AE16" s="148"/>
      <c r="AF16" s="292"/>
      <c r="AG16" s="249"/>
      <c r="AH16" s="294"/>
    </row>
    <row r="17" spans="1:34" s="146" customFormat="1" ht="17.25" customHeight="1" x14ac:dyDescent="0.2">
      <c r="A17" s="222">
        <v>8</v>
      </c>
      <c r="B17" s="489" t="s">
        <v>217</v>
      </c>
      <c r="C17" s="222" t="s">
        <v>191</v>
      </c>
      <c r="D17" s="222" t="s">
        <v>199</v>
      </c>
      <c r="E17" s="222">
        <v>30</v>
      </c>
      <c r="F17" s="164">
        <f>E17/E19*10</f>
        <v>10</v>
      </c>
      <c r="G17" s="220" t="s">
        <v>190</v>
      </c>
      <c r="H17" s="222">
        <v>2008</v>
      </c>
      <c r="I17" s="220" t="s">
        <v>218</v>
      </c>
      <c r="J17" s="222">
        <v>22</v>
      </c>
      <c r="K17" s="220"/>
      <c r="L17" s="143">
        <f t="shared" ref="L17" si="3">J17+K17</f>
        <v>22</v>
      </c>
      <c r="M17" s="169">
        <f>L17/M19*10</f>
        <v>5</v>
      </c>
      <c r="N17" s="289">
        <v>19.5</v>
      </c>
      <c r="O17" s="279">
        <f>N17/N19*25</f>
        <v>20.474590508189838</v>
      </c>
      <c r="P17" s="220">
        <v>90</v>
      </c>
      <c r="Q17" s="223">
        <f>P17/P19*10</f>
        <v>9.0909090909090899</v>
      </c>
      <c r="R17" s="220"/>
      <c r="S17" s="222"/>
      <c r="T17" s="220">
        <v>0</v>
      </c>
      <c r="U17" s="222">
        <v>0</v>
      </c>
      <c r="V17" s="233">
        <f>U17/V19*5</f>
        <v>0</v>
      </c>
      <c r="W17" s="222">
        <v>5</v>
      </c>
      <c r="X17" s="222">
        <v>4.5</v>
      </c>
      <c r="Y17" s="241">
        <f t="shared" si="1"/>
        <v>9.5</v>
      </c>
      <c r="Z17" s="224">
        <f>Y17/Y19*20</f>
        <v>6.131010003226848</v>
      </c>
      <c r="AA17" s="220">
        <v>0</v>
      </c>
      <c r="AB17" s="224">
        <f>AA17/AA19*15</f>
        <v>0</v>
      </c>
      <c r="AC17" s="221"/>
      <c r="AD17" s="222"/>
      <c r="AE17" s="219">
        <v>0</v>
      </c>
      <c r="AF17" s="291">
        <f>AE17/AE19*5</f>
        <v>0</v>
      </c>
      <c r="AG17" s="250">
        <f t="shared" si="0"/>
        <v>50.696509602325776</v>
      </c>
      <c r="AH17" s="293">
        <f t="shared" si="2"/>
        <v>32.952731241511756</v>
      </c>
    </row>
    <row r="18" spans="1:34" x14ac:dyDescent="0.2">
      <c r="O18" s="279"/>
      <c r="Y18" s="134"/>
    </row>
    <row r="19" spans="1:34" s="3" customFormat="1" ht="27.75" customHeight="1" x14ac:dyDescent="0.2">
      <c r="A19" s="16"/>
      <c r="B19" s="3" t="s">
        <v>29</v>
      </c>
      <c r="E19" s="21">
        <v>30</v>
      </c>
      <c r="F19" s="135"/>
      <c r="G19" s="21"/>
      <c r="H19" s="21"/>
      <c r="K19" s="21"/>
      <c r="L19" s="21"/>
      <c r="M19" s="135">
        <v>44</v>
      </c>
      <c r="N19" s="290">
        <v>23.81</v>
      </c>
      <c r="O19" s="136"/>
      <c r="P19" s="52">
        <v>99</v>
      </c>
      <c r="Q19" s="114"/>
      <c r="R19" s="16"/>
      <c r="S19" s="17"/>
      <c r="T19" s="16"/>
      <c r="V19" s="135">
        <v>4.5</v>
      </c>
      <c r="W19" s="21"/>
      <c r="X19" s="21"/>
      <c r="Y19" s="23">
        <v>30.99</v>
      </c>
      <c r="Z19" s="135"/>
      <c r="AA19" s="21">
        <v>18</v>
      </c>
      <c r="AB19" s="135"/>
      <c r="AC19" s="21"/>
      <c r="AD19" s="21"/>
      <c r="AE19" s="21">
        <v>2</v>
      </c>
      <c r="AF19" s="137"/>
      <c r="AG19" s="50"/>
      <c r="AH19" s="50"/>
    </row>
    <row r="20" spans="1:34" s="97" customFormat="1" x14ac:dyDescent="0.2">
      <c r="B20" s="98"/>
      <c r="C20" s="99"/>
      <c r="D20" s="100" t="s">
        <v>168</v>
      </c>
      <c r="E20" s="100">
        <f>MAX(E4:E17)</f>
        <v>30</v>
      </c>
      <c r="F20" s="113"/>
      <c r="H20" s="99"/>
      <c r="I20" s="99"/>
      <c r="L20" s="101"/>
      <c r="M20" s="138">
        <f>MAX(L4:L17)</f>
        <v>44</v>
      </c>
      <c r="N20" s="276">
        <f>MAX(N4:N17)</f>
        <v>23.81</v>
      </c>
      <c r="O20" s="130"/>
      <c r="P20" s="102">
        <f>MAX(P6:P17)</f>
        <v>99</v>
      </c>
      <c r="Q20" s="113"/>
      <c r="S20" s="99"/>
      <c r="V20" s="139">
        <f>MAX(U6:U17)</f>
        <v>4.5</v>
      </c>
      <c r="Y20" s="104">
        <f>MAX(Y4:Y17)</f>
        <v>30.990000000000002</v>
      </c>
      <c r="Z20" s="131"/>
      <c r="AA20" s="140">
        <f>MAX(AA4:AA17)</f>
        <v>18</v>
      </c>
      <c r="AB20" s="131"/>
      <c r="AD20" s="141"/>
      <c r="AE20" s="104">
        <f>MAX(AE4:AE17)</f>
        <v>2</v>
      </c>
      <c r="AF20" s="132"/>
      <c r="AG20" s="103"/>
      <c r="AH20" s="103"/>
    </row>
  </sheetData>
  <mergeCells count="19">
    <mergeCell ref="W2:Y2"/>
    <mergeCell ref="Z2:Z3"/>
    <mergeCell ref="AA2:AA3"/>
    <mergeCell ref="AB2:AB3"/>
    <mergeCell ref="AC2:AE2"/>
    <mergeCell ref="AF2:AF3"/>
    <mergeCell ref="A1:AH1"/>
    <mergeCell ref="A2:A3"/>
    <mergeCell ref="B2:B3"/>
    <mergeCell ref="C2:E2"/>
    <mergeCell ref="F2:F3"/>
    <mergeCell ref="G2:L2"/>
    <mergeCell ref="M2:M3"/>
    <mergeCell ref="N2:N3"/>
    <mergeCell ref="R2:U2"/>
    <mergeCell ref="V2:V3"/>
    <mergeCell ref="P2:P3"/>
    <mergeCell ref="AG2:AG3"/>
    <mergeCell ref="AH2:AH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opLeftCell="J1" workbookViewId="0">
      <selection activeCell="X14" sqref="X14"/>
    </sheetView>
  </sheetViews>
  <sheetFormatPr defaultRowHeight="14.25" x14ac:dyDescent="0.2"/>
  <cols>
    <col min="1" max="1" width="3" bestFit="1" customWidth="1"/>
    <col min="2" max="2" width="7.125" bestFit="1" customWidth="1"/>
    <col min="3" max="3" width="7.375" bestFit="1" customWidth="1"/>
    <col min="4" max="4" width="4.5" bestFit="1" customWidth="1"/>
    <col min="5" max="5" width="5.25" bestFit="1" customWidth="1"/>
    <col min="6" max="6" width="8.25" bestFit="1" customWidth="1"/>
    <col min="7" max="7" width="9" bestFit="1" customWidth="1"/>
    <col min="8" max="8" width="7.375" bestFit="1" customWidth="1"/>
    <col min="9" max="10" width="4.5" bestFit="1" customWidth="1"/>
    <col min="11" max="11" width="12.75" bestFit="1" customWidth="1"/>
    <col min="12" max="12" width="8.25" bestFit="1" customWidth="1"/>
    <col min="15" max="15" width="8.25" bestFit="1" customWidth="1"/>
    <col min="16" max="16" width="12.75" bestFit="1" customWidth="1"/>
    <col min="17" max="17" width="9" bestFit="1" customWidth="1"/>
    <col min="18" max="18" width="6.375" bestFit="1" customWidth="1"/>
    <col min="19" max="19" width="6.5" bestFit="1" customWidth="1"/>
    <col min="20" max="20" width="7.375" bestFit="1" customWidth="1"/>
    <col min="22" max="24" width="6.5" bestFit="1" customWidth="1"/>
    <col min="25" max="25" width="6" bestFit="1" customWidth="1"/>
    <col min="28" max="30" width="4.5" bestFit="1" customWidth="1"/>
    <col min="31" max="33" width="6" bestFit="1" customWidth="1"/>
  </cols>
  <sheetData>
    <row r="1" spans="1:35" s="2" customFormat="1" ht="22.5" x14ac:dyDescent="0.2">
      <c r="A1" s="492" t="s">
        <v>279</v>
      </c>
      <c r="B1" s="493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1"/>
    </row>
    <row r="2" spans="1:35" s="46" customFormat="1" ht="38.25" customHeight="1" x14ac:dyDescent="0.2">
      <c r="A2" s="494" t="s">
        <v>0</v>
      </c>
      <c r="B2" s="496" t="s">
        <v>1</v>
      </c>
      <c r="C2" s="498" t="s">
        <v>2</v>
      </c>
      <c r="D2" s="499"/>
      <c r="E2" s="500"/>
      <c r="F2" s="576" t="s">
        <v>219</v>
      </c>
      <c r="G2" s="498" t="s">
        <v>4</v>
      </c>
      <c r="H2" s="499"/>
      <c r="I2" s="499"/>
      <c r="J2" s="499"/>
      <c r="K2" s="500"/>
      <c r="L2" s="577" t="s">
        <v>219</v>
      </c>
      <c r="M2" s="555" t="s">
        <v>268</v>
      </c>
      <c r="N2" s="583" t="s">
        <v>297</v>
      </c>
      <c r="O2" s="585" t="s">
        <v>221</v>
      </c>
      <c r="P2" s="266"/>
      <c r="Q2" s="580" t="s">
        <v>269</v>
      </c>
      <c r="R2" s="505"/>
      <c r="S2" s="505"/>
      <c r="T2" s="505"/>
      <c r="U2" s="581" t="s">
        <v>270</v>
      </c>
      <c r="V2" s="505" t="s">
        <v>223</v>
      </c>
      <c r="W2" s="505"/>
      <c r="X2" s="505"/>
      <c r="Y2" s="576" t="s">
        <v>3</v>
      </c>
      <c r="Z2" s="547" t="s">
        <v>271</v>
      </c>
      <c r="AA2" s="557" t="s">
        <v>142</v>
      </c>
      <c r="AB2" s="496" t="s">
        <v>225</v>
      </c>
      <c r="AC2" s="496"/>
      <c r="AD2" s="496"/>
      <c r="AE2" s="93"/>
      <c r="AF2" s="569" t="s">
        <v>3</v>
      </c>
      <c r="AG2" s="508" t="s">
        <v>8</v>
      </c>
      <c r="AH2" s="508" t="s">
        <v>9</v>
      </c>
    </row>
    <row r="3" spans="1:35" s="47" customFormat="1" ht="51.6" customHeight="1" x14ac:dyDescent="0.2">
      <c r="A3" s="574"/>
      <c r="B3" s="575"/>
      <c r="C3" s="107" t="s">
        <v>10</v>
      </c>
      <c r="D3" s="107" t="s">
        <v>11</v>
      </c>
      <c r="E3" s="108" t="s">
        <v>43</v>
      </c>
      <c r="F3" s="557"/>
      <c r="G3" s="111" t="s">
        <v>13</v>
      </c>
      <c r="H3" s="107" t="s">
        <v>14</v>
      </c>
      <c r="I3" s="107" t="s">
        <v>15</v>
      </c>
      <c r="J3" s="109" t="s">
        <v>12</v>
      </c>
      <c r="K3" s="108" t="s">
        <v>17</v>
      </c>
      <c r="L3" s="578"/>
      <c r="M3" s="579"/>
      <c r="N3" s="584"/>
      <c r="O3" s="594"/>
      <c r="P3" s="251" t="s">
        <v>3</v>
      </c>
      <c r="Q3" s="48" t="s">
        <v>18</v>
      </c>
      <c r="R3" s="49" t="s">
        <v>20</v>
      </c>
      <c r="S3" s="48" t="s">
        <v>21</v>
      </c>
      <c r="T3" s="48" t="s">
        <v>70</v>
      </c>
      <c r="U3" s="582"/>
      <c r="V3" s="109" t="s">
        <v>45</v>
      </c>
      <c r="W3" s="109" t="s">
        <v>46</v>
      </c>
      <c r="X3" s="109" t="s">
        <v>12</v>
      </c>
      <c r="Y3" s="557"/>
      <c r="Z3" s="548"/>
      <c r="AA3" s="558"/>
      <c r="AB3" s="106" t="s">
        <v>22</v>
      </c>
      <c r="AC3" s="110" t="s">
        <v>23</v>
      </c>
      <c r="AD3" s="109" t="s">
        <v>12</v>
      </c>
      <c r="AE3" s="109" t="s">
        <v>70</v>
      </c>
      <c r="AF3" s="570"/>
      <c r="AG3" s="562"/>
      <c r="AH3" s="562"/>
    </row>
    <row r="4" spans="1:35" ht="15" customHeight="1" x14ac:dyDescent="0.2">
      <c r="A4" s="124">
        <v>1</v>
      </c>
      <c r="B4" s="124" t="s">
        <v>289</v>
      </c>
      <c r="C4" s="124" t="s">
        <v>290</v>
      </c>
      <c r="D4" s="124" t="s">
        <v>250</v>
      </c>
      <c r="E4" s="124">
        <v>15</v>
      </c>
      <c r="F4" s="124">
        <f>E4/E13*10</f>
        <v>5.5555555555555554</v>
      </c>
      <c r="G4" s="256" t="s">
        <v>291</v>
      </c>
      <c r="H4" s="256" t="s">
        <v>87</v>
      </c>
      <c r="I4" s="256" t="s">
        <v>292</v>
      </c>
      <c r="J4" s="124">
        <v>28</v>
      </c>
      <c r="K4" s="124">
        <v>32</v>
      </c>
      <c r="L4" s="124">
        <f>K4/K13*10</f>
        <v>10</v>
      </c>
      <c r="M4" s="124">
        <v>12</v>
      </c>
      <c r="N4" s="124">
        <f>M4/M13*10</f>
        <v>9.2307692307692317</v>
      </c>
      <c r="O4" s="124">
        <v>12</v>
      </c>
      <c r="P4" s="124">
        <v>10</v>
      </c>
      <c r="Q4" s="258" t="s">
        <v>33</v>
      </c>
      <c r="R4" s="260" t="s">
        <v>296</v>
      </c>
      <c r="S4" s="258">
        <v>1</v>
      </c>
      <c r="T4" s="124">
        <v>6</v>
      </c>
      <c r="U4" s="117">
        <f>T4/T13*20</f>
        <v>10.212765957446807</v>
      </c>
      <c r="V4" s="450">
        <v>18.34</v>
      </c>
      <c r="W4" s="117">
        <v>14.17</v>
      </c>
      <c r="X4" s="124">
        <f>V4+W4</f>
        <v>32.51</v>
      </c>
      <c r="Y4" s="117">
        <f>X4/X13*20</f>
        <v>20</v>
      </c>
      <c r="Z4" s="124">
        <v>0</v>
      </c>
      <c r="AA4" s="117"/>
      <c r="AB4" s="260" t="s">
        <v>288</v>
      </c>
      <c r="AC4" s="254" t="s">
        <v>245</v>
      </c>
      <c r="AD4" s="260">
        <v>2.5</v>
      </c>
      <c r="AE4" s="124">
        <v>2.5</v>
      </c>
      <c r="AF4" s="117">
        <f>AE4/AE13*5</f>
        <v>1.25</v>
      </c>
      <c r="AG4" s="124">
        <f>AF4+AA4+Y4+U4+P4+N4+L4+F4</f>
        <v>66.249090743771589</v>
      </c>
      <c r="AH4" s="119">
        <f>AG4*0.65</f>
        <v>43.061908983451538</v>
      </c>
    </row>
    <row r="5" spans="1:35" x14ac:dyDescent="0.2">
      <c r="A5" s="125"/>
      <c r="B5" s="125"/>
      <c r="C5" s="125"/>
      <c r="D5" s="125"/>
      <c r="E5" s="125"/>
      <c r="F5" s="125"/>
      <c r="G5" s="125" t="s">
        <v>293</v>
      </c>
      <c r="H5" s="125" t="s">
        <v>294</v>
      </c>
      <c r="I5" s="125" t="s">
        <v>295</v>
      </c>
      <c r="J5" s="125">
        <v>4</v>
      </c>
      <c r="K5" s="125"/>
      <c r="L5" s="125"/>
      <c r="M5" s="125"/>
      <c r="N5" s="125"/>
      <c r="O5" s="125"/>
      <c r="P5" s="125"/>
      <c r="Q5" s="121" t="s">
        <v>278</v>
      </c>
      <c r="R5" s="125" t="s">
        <v>250</v>
      </c>
      <c r="S5" s="259">
        <v>5</v>
      </c>
      <c r="T5" s="125"/>
      <c r="U5" s="121"/>
      <c r="V5" s="125"/>
      <c r="W5" s="121"/>
      <c r="X5" s="125"/>
      <c r="Y5" s="121"/>
      <c r="Z5" s="125"/>
      <c r="AA5" s="121"/>
      <c r="AB5" s="125"/>
      <c r="AC5" s="121"/>
      <c r="AD5" s="125"/>
      <c r="AE5" s="125"/>
      <c r="AF5" s="121"/>
      <c r="AG5" s="125"/>
      <c r="AH5" s="119"/>
    </row>
    <row r="6" spans="1:35" x14ac:dyDescent="0.2">
      <c r="A6" s="124">
        <v>2</v>
      </c>
      <c r="B6" s="124" t="s">
        <v>273</v>
      </c>
      <c r="C6" s="124" t="s">
        <v>101</v>
      </c>
      <c r="D6" s="124" t="s">
        <v>274</v>
      </c>
      <c r="E6" s="124">
        <v>27</v>
      </c>
      <c r="F6" s="124">
        <f>E6/E13*10</f>
        <v>10</v>
      </c>
      <c r="G6" s="124" t="s">
        <v>275</v>
      </c>
      <c r="H6" s="124" t="s">
        <v>276</v>
      </c>
      <c r="I6" s="124" t="s">
        <v>277</v>
      </c>
      <c r="J6" s="124">
        <v>24</v>
      </c>
      <c r="K6" s="124">
        <v>24</v>
      </c>
      <c r="L6" s="124">
        <f>K6/K13*10</f>
        <v>7.5</v>
      </c>
      <c r="M6" s="124">
        <v>8</v>
      </c>
      <c r="N6" s="124">
        <f>M6/M13*10</f>
        <v>6.1538461538461542</v>
      </c>
      <c r="O6" s="124">
        <v>10</v>
      </c>
      <c r="P6" s="124">
        <f>O6/O13*10</f>
        <v>8.3333333333333339</v>
      </c>
      <c r="Q6" s="117" t="s">
        <v>278</v>
      </c>
      <c r="R6" s="124" t="s">
        <v>274</v>
      </c>
      <c r="S6" s="117">
        <v>11.75</v>
      </c>
      <c r="T6" s="124">
        <v>11.75</v>
      </c>
      <c r="U6" s="117">
        <f>T6/T13*20</f>
        <v>20</v>
      </c>
      <c r="V6" s="124">
        <v>6</v>
      </c>
      <c r="W6" s="117">
        <v>3.33</v>
      </c>
      <c r="X6" s="124">
        <f>V6+W6</f>
        <v>9.33</v>
      </c>
      <c r="Y6" s="117">
        <f>X6/X13*20</f>
        <v>5.7397723777299294</v>
      </c>
      <c r="Z6" s="124">
        <v>0</v>
      </c>
      <c r="AA6" s="117"/>
      <c r="AB6" s="256" t="s">
        <v>240</v>
      </c>
      <c r="AC6" s="256" t="s">
        <v>244</v>
      </c>
      <c r="AD6" s="256">
        <v>2</v>
      </c>
      <c r="AE6" s="124">
        <v>10</v>
      </c>
      <c r="AF6" s="124">
        <v>5</v>
      </c>
      <c r="AG6" s="124">
        <f>AF6+AA6+Y6+U6+P6+N6+L6+F6</f>
        <v>62.726951864909417</v>
      </c>
      <c r="AH6" s="119">
        <f t="shared" ref="AH6:AH9" si="0">AG6*0.65</f>
        <v>40.772518712191122</v>
      </c>
    </row>
    <row r="7" spans="1:35" x14ac:dyDescent="0.2">
      <c r="A7" s="253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115"/>
      <c r="R7" s="253"/>
      <c r="S7" s="115"/>
      <c r="T7" s="253"/>
      <c r="U7" s="115"/>
      <c r="V7" s="253"/>
      <c r="W7" s="115"/>
      <c r="X7" s="253"/>
      <c r="Y7" s="115"/>
      <c r="Z7" s="253"/>
      <c r="AA7" s="115"/>
      <c r="AB7" s="256" t="s">
        <v>242</v>
      </c>
      <c r="AC7" s="256" t="s">
        <v>281</v>
      </c>
      <c r="AD7" s="256">
        <v>3</v>
      </c>
      <c r="AE7" s="253"/>
      <c r="AF7" s="253"/>
      <c r="AG7" s="253"/>
      <c r="AH7" s="119"/>
    </row>
    <row r="8" spans="1:35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1"/>
      <c r="R8" s="125"/>
      <c r="S8" s="121"/>
      <c r="T8" s="125"/>
      <c r="U8" s="121"/>
      <c r="V8" s="125"/>
      <c r="W8" s="121"/>
      <c r="X8" s="125"/>
      <c r="Y8" s="121"/>
      <c r="Z8" s="125"/>
      <c r="AA8" s="121"/>
      <c r="AB8" s="124" t="s">
        <v>243</v>
      </c>
      <c r="AC8" s="124" t="s">
        <v>282</v>
      </c>
      <c r="AD8" s="124">
        <v>5</v>
      </c>
      <c r="AE8" s="125"/>
      <c r="AF8" s="125"/>
      <c r="AG8" s="125"/>
      <c r="AH8" s="119"/>
    </row>
    <row r="9" spans="1:35" s="449" customFormat="1" x14ac:dyDescent="0.2">
      <c r="A9" s="444">
        <v>3</v>
      </c>
      <c r="B9" s="444" t="s">
        <v>283</v>
      </c>
      <c r="C9" s="444" t="s">
        <v>284</v>
      </c>
      <c r="D9" s="444" t="s">
        <v>285</v>
      </c>
      <c r="E9" s="444">
        <v>12</v>
      </c>
      <c r="F9" s="444">
        <f>E9/E13*10</f>
        <v>4.4444444444444446</v>
      </c>
      <c r="G9" s="444" t="s">
        <v>275</v>
      </c>
      <c r="H9" s="444" t="s">
        <v>143</v>
      </c>
      <c r="I9" s="444" t="s">
        <v>250</v>
      </c>
      <c r="J9" s="444">
        <v>10</v>
      </c>
      <c r="K9" s="444">
        <v>10</v>
      </c>
      <c r="L9" s="444">
        <f>K9/K13*10</f>
        <v>3.125</v>
      </c>
      <c r="M9" s="444">
        <v>13</v>
      </c>
      <c r="N9" s="445">
        <f>M9/M13*10</f>
        <v>10</v>
      </c>
      <c r="O9" s="444">
        <v>10</v>
      </c>
      <c r="P9" s="444">
        <f>O9/O13*10</f>
        <v>8.3333333333333339</v>
      </c>
      <c r="Q9" s="446" t="s">
        <v>286</v>
      </c>
      <c r="R9" s="444" t="s">
        <v>287</v>
      </c>
      <c r="S9" s="446">
        <v>1</v>
      </c>
      <c r="T9" s="444">
        <v>5</v>
      </c>
      <c r="U9" s="446">
        <f>T9/T13*20</f>
        <v>8.5106382978723403</v>
      </c>
      <c r="V9" s="444">
        <v>20</v>
      </c>
      <c r="W9" s="446">
        <v>2</v>
      </c>
      <c r="X9" s="444">
        <f>V9+W9</f>
        <v>22</v>
      </c>
      <c r="Y9" s="446">
        <v>10</v>
      </c>
      <c r="Z9" s="444">
        <v>0</v>
      </c>
      <c r="AA9" s="446"/>
      <c r="AB9" s="447" t="s">
        <v>288</v>
      </c>
      <c r="AC9" s="447" t="s">
        <v>281</v>
      </c>
      <c r="AD9" s="447">
        <v>1.5</v>
      </c>
      <c r="AE9" s="448">
        <v>1.5</v>
      </c>
      <c r="AF9" s="446">
        <f>AE9/AE13*5</f>
        <v>0.75</v>
      </c>
      <c r="AG9" s="444">
        <f>AF9+AA9+Y9+U9+P9+N9+L9+F9</f>
        <v>45.163416075650119</v>
      </c>
      <c r="AH9" s="448">
        <f t="shared" si="0"/>
        <v>29.356220449172579</v>
      </c>
    </row>
    <row r="10" spans="1:35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253"/>
      <c r="O10" s="125"/>
      <c r="P10" s="125"/>
      <c r="Q10" s="121" t="s">
        <v>278</v>
      </c>
      <c r="R10" s="125" t="s">
        <v>285</v>
      </c>
      <c r="S10" s="121">
        <v>4</v>
      </c>
      <c r="T10" s="125"/>
      <c r="U10" s="121"/>
      <c r="V10" s="125"/>
      <c r="W10" s="121"/>
      <c r="X10" s="125"/>
      <c r="Y10" s="121"/>
      <c r="Z10" s="125"/>
      <c r="AA10" s="121"/>
      <c r="AB10" s="125"/>
      <c r="AC10" s="125"/>
      <c r="AD10" s="125"/>
      <c r="AE10" s="123"/>
      <c r="AF10" s="121"/>
      <c r="AG10" s="125"/>
      <c r="AH10" s="119"/>
    </row>
    <row r="13" spans="1:35" x14ac:dyDescent="0.2">
      <c r="E13">
        <v>27</v>
      </c>
      <c r="K13">
        <v>32</v>
      </c>
      <c r="M13">
        <v>13</v>
      </c>
      <c r="O13">
        <v>12</v>
      </c>
      <c r="T13">
        <v>11.75</v>
      </c>
      <c r="X13">
        <v>32.51</v>
      </c>
      <c r="Z13">
        <v>0</v>
      </c>
      <c r="AE13">
        <v>10</v>
      </c>
    </row>
    <row r="14" spans="1:35" x14ac:dyDescent="0.2">
      <c r="D14" t="s">
        <v>272</v>
      </c>
      <c r="E14">
        <f>MAX(E6:E10)</f>
        <v>27</v>
      </c>
      <c r="K14">
        <v>32</v>
      </c>
      <c r="M14">
        <f>MAX(M4:M10)</f>
        <v>13</v>
      </c>
      <c r="O14">
        <f>MAX(O4:O10)</f>
        <v>12</v>
      </c>
      <c r="T14">
        <f>MAX(T4:T10)</f>
        <v>11.75</v>
      </c>
      <c r="X14">
        <f>MAX(X4:X10)</f>
        <v>32.51</v>
      </c>
      <c r="Z14">
        <f>MAX(Z6:Z10)</f>
        <v>0</v>
      </c>
      <c r="AE14">
        <f>MAX(AE6:AE10)</f>
        <v>10</v>
      </c>
    </row>
  </sheetData>
  <mergeCells count="20">
    <mergeCell ref="F2:F3"/>
    <mergeCell ref="G2:K2"/>
    <mergeCell ref="L2:L3"/>
    <mergeCell ref="M2:M3"/>
    <mergeCell ref="Q2:T2"/>
    <mergeCell ref="U2:U3"/>
    <mergeCell ref="AF2:AF3"/>
    <mergeCell ref="AG2:AG3"/>
    <mergeCell ref="A1:AH1"/>
    <mergeCell ref="O2:O3"/>
    <mergeCell ref="AH2:AH3"/>
    <mergeCell ref="N2:N3"/>
    <mergeCell ref="V2:X2"/>
    <mergeCell ref="Y2:Y3"/>
    <mergeCell ref="Z2:Z3"/>
    <mergeCell ref="AA2:AA3"/>
    <mergeCell ref="AB2:AD2"/>
    <mergeCell ref="A2:A3"/>
    <mergeCell ref="B2:B3"/>
    <mergeCell ref="C2:E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workbookViewId="0">
      <selection activeCell="N22" sqref="N22"/>
    </sheetView>
  </sheetViews>
  <sheetFormatPr defaultRowHeight="14.25" x14ac:dyDescent="0.2"/>
  <cols>
    <col min="1" max="1" width="3" bestFit="1" customWidth="1"/>
    <col min="2" max="2" width="9" bestFit="1" customWidth="1"/>
    <col min="3" max="3" width="7.375" bestFit="1" customWidth="1"/>
    <col min="4" max="4" width="5.375" bestFit="1" customWidth="1"/>
    <col min="5" max="5" width="3.5" bestFit="1" customWidth="1"/>
    <col min="6" max="6" width="8.25" bestFit="1" customWidth="1"/>
    <col min="8" max="8" width="7.375" bestFit="1" customWidth="1"/>
    <col min="9" max="10" width="4.5" bestFit="1" customWidth="1"/>
    <col min="11" max="11" width="3.5" bestFit="1" customWidth="1"/>
    <col min="12" max="12" width="8.25" bestFit="1" customWidth="1"/>
    <col min="15" max="15" width="8.25" bestFit="1" customWidth="1"/>
    <col min="16" max="16" width="6" bestFit="1" customWidth="1"/>
    <col min="17" max="17" width="7.5" bestFit="1" customWidth="1"/>
    <col min="18" max="20" width="4.5" bestFit="1" customWidth="1"/>
    <col min="22" max="22" width="5.5" bestFit="1" customWidth="1"/>
    <col min="23" max="24" width="4.5" bestFit="1" customWidth="1"/>
    <col min="25" max="25" width="6" bestFit="1" customWidth="1"/>
    <col min="26" max="29" width="4.5" bestFit="1" customWidth="1"/>
    <col min="30" max="32" width="6" bestFit="1" customWidth="1"/>
  </cols>
  <sheetData>
    <row r="1" spans="1:33" s="2" customFormat="1" ht="22.5" x14ac:dyDescent="0.2">
      <c r="A1" s="492" t="s">
        <v>303</v>
      </c>
      <c r="B1" s="493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1"/>
    </row>
    <row r="2" spans="1:33" s="46" customFormat="1" ht="38.25" customHeight="1" x14ac:dyDescent="0.2">
      <c r="A2" s="494" t="s">
        <v>0</v>
      </c>
      <c r="B2" s="496" t="s">
        <v>1</v>
      </c>
      <c r="C2" s="498" t="s">
        <v>2</v>
      </c>
      <c r="D2" s="499"/>
      <c r="E2" s="500"/>
      <c r="F2" s="576" t="s">
        <v>219</v>
      </c>
      <c r="G2" s="498" t="s">
        <v>4</v>
      </c>
      <c r="H2" s="499"/>
      <c r="I2" s="499"/>
      <c r="J2" s="499"/>
      <c r="K2" s="500"/>
      <c r="L2" s="577" t="s">
        <v>219</v>
      </c>
      <c r="M2" s="555" t="s">
        <v>321</v>
      </c>
      <c r="N2" s="583" t="s">
        <v>297</v>
      </c>
      <c r="O2" s="585" t="s">
        <v>322</v>
      </c>
      <c r="P2" s="266"/>
      <c r="Q2" s="580" t="s">
        <v>323</v>
      </c>
      <c r="R2" s="505"/>
      <c r="S2" s="505"/>
      <c r="T2" s="505"/>
      <c r="U2" s="595" t="s">
        <v>324</v>
      </c>
      <c r="V2" s="505" t="s">
        <v>223</v>
      </c>
      <c r="W2" s="505"/>
      <c r="X2" s="505"/>
      <c r="Y2" s="576" t="s">
        <v>3</v>
      </c>
      <c r="Z2" s="496" t="s">
        <v>225</v>
      </c>
      <c r="AA2" s="496"/>
      <c r="AB2" s="496"/>
      <c r="AC2" s="93"/>
      <c r="AD2" s="569" t="s">
        <v>3</v>
      </c>
      <c r="AE2" s="508" t="s">
        <v>8</v>
      </c>
      <c r="AF2" s="508" t="s">
        <v>9</v>
      </c>
    </row>
    <row r="3" spans="1:33" s="47" customFormat="1" ht="51.6" customHeight="1" x14ac:dyDescent="0.2">
      <c r="A3" s="574"/>
      <c r="B3" s="598"/>
      <c r="C3" s="451" t="s">
        <v>10</v>
      </c>
      <c r="D3" s="451" t="s">
        <v>11</v>
      </c>
      <c r="E3" s="452" t="s">
        <v>43</v>
      </c>
      <c r="F3" s="597"/>
      <c r="G3" s="453" t="s">
        <v>13</v>
      </c>
      <c r="H3" s="451" t="s">
        <v>14</v>
      </c>
      <c r="I3" s="451" t="s">
        <v>15</v>
      </c>
      <c r="J3" s="454" t="s">
        <v>12</v>
      </c>
      <c r="K3" s="452" t="s">
        <v>17</v>
      </c>
      <c r="L3" s="599"/>
      <c r="M3" s="579"/>
      <c r="N3" s="600"/>
      <c r="O3" s="594"/>
      <c r="P3" s="251" t="s">
        <v>3</v>
      </c>
      <c r="Q3" s="48" t="s">
        <v>18</v>
      </c>
      <c r="R3" s="49" t="s">
        <v>20</v>
      </c>
      <c r="S3" s="48" t="s">
        <v>21</v>
      </c>
      <c r="T3" s="48" t="s">
        <v>70</v>
      </c>
      <c r="U3" s="596"/>
      <c r="V3" s="454" t="s">
        <v>45</v>
      </c>
      <c r="W3" s="454" t="s">
        <v>46</v>
      </c>
      <c r="X3" s="454" t="s">
        <v>12</v>
      </c>
      <c r="Y3" s="597"/>
      <c r="Z3" s="455" t="s">
        <v>22</v>
      </c>
      <c r="AA3" s="456" t="s">
        <v>23</v>
      </c>
      <c r="AB3" s="454" t="s">
        <v>12</v>
      </c>
      <c r="AC3" s="454" t="s">
        <v>70</v>
      </c>
      <c r="AD3" s="601"/>
      <c r="AE3" s="602"/>
      <c r="AF3" s="602"/>
    </row>
    <row r="4" spans="1:33" x14ac:dyDescent="0.2">
      <c r="A4">
        <v>1</v>
      </c>
      <c r="B4" s="256" t="s">
        <v>298</v>
      </c>
      <c r="C4" s="256" t="s">
        <v>299</v>
      </c>
      <c r="D4" s="256" t="s">
        <v>300</v>
      </c>
      <c r="E4" s="256">
        <v>30</v>
      </c>
      <c r="F4" s="256"/>
      <c r="G4" s="256" t="s">
        <v>301</v>
      </c>
      <c r="H4" s="256" t="s">
        <v>302</v>
      </c>
      <c r="I4" s="256">
        <v>14</v>
      </c>
      <c r="J4" s="256">
        <v>28</v>
      </c>
      <c r="K4" s="256">
        <v>30</v>
      </c>
      <c r="L4" s="256"/>
      <c r="M4" s="256">
        <v>11</v>
      </c>
      <c r="N4" s="256"/>
      <c r="O4" s="256">
        <v>10</v>
      </c>
      <c r="P4" s="256"/>
      <c r="Q4" s="256"/>
      <c r="R4" s="256"/>
      <c r="S4" s="256"/>
      <c r="T4" s="256"/>
      <c r="U4" s="256"/>
      <c r="V4" s="256">
        <v>10.5</v>
      </c>
      <c r="W4" s="256">
        <v>0</v>
      </c>
      <c r="X4" s="256"/>
      <c r="Y4" s="256"/>
      <c r="Z4" s="256"/>
      <c r="AA4" s="256"/>
      <c r="AB4" s="256"/>
      <c r="AC4" s="256"/>
      <c r="AD4" s="256"/>
      <c r="AE4" s="256"/>
      <c r="AF4" s="256"/>
    </row>
    <row r="5" spans="1:33" x14ac:dyDescent="0.2">
      <c r="B5" s="256"/>
      <c r="C5" s="256"/>
      <c r="D5" s="256"/>
      <c r="E5" s="256"/>
      <c r="F5" s="256"/>
      <c r="G5" s="256" t="s">
        <v>231</v>
      </c>
      <c r="H5" s="256" t="s">
        <v>262</v>
      </c>
      <c r="I5" s="256" t="s">
        <v>295</v>
      </c>
      <c r="J5" s="256">
        <v>2</v>
      </c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</row>
    <row r="7" spans="1:33" x14ac:dyDescent="0.2">
      <c r="B7" t="s">
        <v>304</v>
      </c>
      <c r="C7" t="s">
        <v>305</v>
      </c>
    </row>
  </sheetData>
  <mergeCells count="18">
    <mergeCell ref="AE2:AE3"/>
    <mergeCell ref="AF2:AF3"/>
    <mergeCell ref="Q2:T2"/>
    <mergeCell ref="U2:U3"/>
    <mergeCell ref="V2:X2"/>
    <mergeCell ref="Y2:Y3"/>
    <mergeCell ref="A1:AF1"/>
    <mergeCell ref="A2:A3"/>
    <mergeCell ref="B2:B3"/>
    <mergeCell ref="C2:E2"/>
    <mergeCell ref="F2:F3"/>
    <mergeCell ref="G2:K2"/>
    <mergeCell ref="L2:L3"/>
    <mergeCell ref="M2:M3"/>
    <mergeCell ref="N2:N3"/>
    <mergeCell ref="O2:O3"/>
    <mergeCell ref="Z2:AB2"/>
    <mergeCell ref="AD2:AD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教授</vt:lpstr>
      <vt:lpstr>辅导员教授</vt:lpstr>
      <vt:lpstr>副教授</vt:lpstr>
      <vt:lpstr>副教授辅导员</vt:lpstr>
      <vt:lpstr>讲师</vt:lpstr>
      <vt:lpstr>辅导员讲师</vt:lpstr>
      <vt:lpstr>空岗范围内申报教育管理中级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2019-12-26T08:38:22Z</dcterms:modified>
</cp:coreProperties>
</file>