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05" yWindow="-105" windowWidth="20730" windowHeight="11760"/>
  </bookViews>
  <sheets>
    <sheet name="2019教师三级量化" sheetId="67" r:id="rId1"/>
    <sheet name="2019教师五级量化" sheetId="66" r:id="rId2"/>
    <sheet name="2019非教师实验六级" sheetId="64" r:id="rId3"/>
    <sheet name="2019教师八级满足条件量化" sheetId="65" r:id="rId4"/>
    <sheet name="2019年各层级、各等级满足条件或空岗范围内申报情况" sheetId="71" r:id="rId5"/>
    <sheet name="2019教授聘任量化" sheetId="68" r:id="rId6"/>
    <sheet name="2019副教授聘任量化" sheetId="69" r:id="rId7"/>
    <sheet name="高级会计师聘任量化" sheetId="70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5" i="68" l="1"/>
  <c r="AH6" i="68"/>
  <c r="AH4" i="68"/>
  <c r="AH5" i="66"/>
  <c r="AH6" i="66"/>
  <c r="AH7" i="66"/>
  <c r="AH8" i="66"/>
  <c r="AH4" i="66"/>
  <c r="AD5" i="70" l="1"/>
  <c r="AD4" i="70"/>
  <c r="P5" i="69" l="1"/>
  <c r="P6" i="69"/>
  <c r="P7" i="69"/>
  <c r="P8" i="69"/>
  <c r="P4" i="69"/>
  <c r="P5" i="68"/>
  <c r="P6" i="68"/>
  <c r="P4" i="68"/>
  <c r="P5" i="67"/>
  <c r="P6" i="67"/>
  <c r="P7" i="67"/>
  <c r="P8" i="67"/>
  <c r="P4" i="67"/>
  <c r="P5" i="66"/>
  <c r="P6" i="66"/>
  <c r="P7" i="66"/>
  <c r="P8" i="66"/>
  <c r="P4" i="66"/>
  <c r="AH5" i="65"/>
  <c r="AH4" i="65"/>
  <c r="P5" i="65"/>
  <c r="P4" i="65"/>
  <c r="AB5" i="70" l="1"/>
  <c r="AB4" i="70"/>
  <c r="T5" i="70"/>
  <c r="T4" i="70"/>
  <c r="O5" i="70"/>
  <c r="O4" i="70"/>
  <c r="M5" i="70"/>
  <c r="M4" i="70"/>
  <c r="K5" i="70"/>
  <c r="K4" i="70"/>
  <c r="F5" i="70"/>
  <c r="F4" i="70"/>
  <c r="AF5" i="69"/>
  <c r="AF7" i="69"/>
  <c r="AF6" i="69"/>
  <c r="AF4" i="69"/>
  <c r="AF8" i="69"/>
  <c r="AB5" i="69"/>
  <c r="AB7" i="69"/>
  <c r="AB6" i="69"/>
  <c r="AB4" i="69"/>
  <c r="AB8" i="69"/>
  <c r="V5" i="69"/>
  <c r="V7" i="69"/>
  <c r="V6" i="69"/>
  <c r="V4" i="69"/>
  <c r="V8" i="69"/>
  <c r="F5" i="69"/>
  <c r="F7" i="69"/>
  <c r="F6" i="69"/>
  <c r="F4" i="69"/>
  <c r="F8" i="69"/>
  <c r="W5" i="70"/>
  <c r="X5" i="70" s="1"/>
  <c r="W4" i="70"/>
  <c r="X4" i="70" s="1"/>
  <c r="Y7" i="69"/>
  <c r="Z7" i="69" s="1"/>
  <c r="Y6" i="69"/>
  <c r="Z6" i="69" s="1"/>
  <c r="Y4" i="69"/>
  <c r="Z4" i="69" s="1"/>
  <c r="L7" i="69"/>
  <c r="M7" i="69" s="1"/>
  <c r="L6" i="69"/>
  <c r="M6" i="69" s="1"/>
  <c r="L4" i="69"/>
  <c r="M4" i="69" s="1"/>
  <c r="Y5" i="69"/>
  <c r="Z5" i="69" s="1"/>
  <c r="Y8" i="69"/>
  <c r="Z8" i="69" s="1"/>
  <c r="L5" i="69"/>
  <c r="M5" i="69" s="1"/>
  <c r="L8" i="69"/>
  <c r="M8" i="69" s="1"/>
  <c r="AF6" i="68"/>
  <c r="AF5" i="68"/>
  <c r="AF4" i="68"/>
  <c r="AB6" i="68"/>
  <c r="AB5" i="68"/>
  <c r="AB4" i="68"/>
  <c r="V6" i="68"/>
  <c r="V5" i="68"/>
  <c r="V4" i="68"/>
  <c r="F6" i="68"/>
  <c r="F5" i="68"/>
  <c r="F4" i="68"/>
  <c r="Y6" i="68"/>
  <c r="Z6" i="68" s="1"/>
  <c r="Y5" i="68"/>
  <c r="Z5" i="68" s="1"/>
  <c r="L6" i="68"/>
  <c r="M6" i="68" s="1"/>
  <c r="L5" i="68"/>
  <c r="M5" i="68" s="1"/>
  <c r="L4" i="68"/>
  <c r="M4" i="68" s="1"/>
  <c r="Y4" i="68"/>
  <c r="Z4" i="68" s="1"/>
  <c r="AF4" i="67"/>
  <c r="AF7" i="67"/>
  <c r="AF8" i="67"/>
  <c r="AF5" i="67"/>
  <c r="AF6" i="67"/>
  <c r="AB4" i="67"/>
  <c r="AB7" i="67"/>
  <c r="AB8" i="67"/>
  <c r="AB5" i="67"/>
  <c r="AB6" i="67"/>
  <c r="V4" i="67"/>
  <c r="V7" i="67"/>
  <c r="V8" i="67"/>
  <c r="V5" i="67"/>
  <c r="V6" i="67"/>
  <c r="F4" i="67"/>
  <c r="F7" i="67"/>
  <c r="F8" i="67"/>
  <c r="F5" i="67"/>
  <c r="F6" i="67"/>
  <c r="L7" i="67"/>
  <c r="M7" i="67" s="1"/>
  <c r="L8" i="67"/>
  <c r="M8" i="67" s="1"/>
  <c r="L5" i="67"/>
  <c r="M5" i="67" s="1"/>
  <c r="Y4" i="67"/>
  <c r="Z4" i="67" s="1"/>
  <c r="Y7" i="67"/>
  <c r="Z7" i="67" s="1"/>
  <c r="Y8" i="67"/>
  <c r="Z8" i="67" s="1"/>
  <c r="Y5" i="67"/>
  <c r="Z5" i="67" s="1"/>
  <c r="L4" i="67"/>
  <c r="M4" i="67" s="1"/>
  <c r="Y6" i="67"/>
  <c r="Z6" i="67" s="1"/>
  <c r="L6" i="67"/>
  <c r="M6" i="67" s="1"/>
  <c r="AF5" i="66"/>
  <c r="AF7" i="66"/>
  <c r="AF8" i="66"/>
  <c r="AF6" i="66"/>
  <c r="AF4" i="66"/>
  <c r="AB5" i="66"/>
  <c r="AB7" i="66"/>
  <c r="AB8" i="66"/>
  <c r="AB6" i="66"/>
  <c r="AB4" i="66"/>
  <c r="V5" i="66"/>
  <c r="V7" i="66"/>
  <c r="V8" i="66"/>
  <c r="V6" i="66"/>
  <c r="V4" i="66"/>
  <c r="F5" i="66"/>
  <c r="F7" i="66"/>
  <c r="F8" i="66"/>
  <c r="F6" i="66"/>
  <c r="F4" i="66"/>
  <c r="Y5" i="66"/>
  <c r="Z5" i="66" s="1"/>
  <c r="Y7" i="66"/>
  <c r="Z7" i="66" s="1"/>
  <c r="Y8" i="66"/>
  <c r="Z8" i="66" s="1"/>
  <c r="Y6" i="66"/>
  <c r="Z6" i="66" s="1"/>
  <c r="Y4" i="66"/>
  <c r="Z4" i="66" s="1"/>
  <c r="L6" i="66"/>
  <c r="M6" i="66" s="1"/>
  <c r="L8" i="66"/>
  <c r="M8" i="66" s="1"/>
  <c r="L7" i="66"/>
  <c r="M7" i="66" s="1"/>
  <c r="L5" i="66"/>
  <c r="M5" i="66" s="1"/>
  <c r="L4" i="66"/>
  <c r="M4" i="66" s="1"/>
  <c r="AF4" i="65"/>
  <c r="AF5" i="65"/>
  <c r="AB4" i="65"/>
  <c r="AB5" i="65"/>
  <c r="V4" i="65"/>
  <c r="V5" i="65"/>
  <c r="Y4" i="65"/>
  <c r="Z4" i="65" s="1"/>
  <c r="L4" i="65"/>
  <c r="M4" i="65" s="1"/>
  <c r="Y5" i="65"/>
  <c r="Z5" i="65" s="1"/>
  <c r="L5" i="65"/>
  <c r="M5" i="65" s="1"/>
  <c r="AB6" i="64"/>
  <c r="AB5" i="64"/>
  <c r="AB4" i="64"/>
  <c r="F6" i="64"/>
  <c r="F5" i="64"/>
  <c r="F4" i="64"/>
  <c r="K6" i="64"/>
  <c r="K5" i="64"/>
  <c r="K4" i="64"/>
  <c r="W6" i="64"/>
  <c r="X6" i="64" s="1"/>
  <c r="W5" i="64"/>
  <c r="X5" i="64" s="1"/>
  <c r="W4" i="64"/>
  <c r="X4" i="64" s="1"/>
  <c r="AC4" i="70" l="1"/>
  <c r="AC5" i="70"/>
  <c r="AG4" i="69"/>
  <c r="AH4" i="69" s="1"/>
  <c r="AG7" i="69"/>
  <c r="AH7" i="69" s="1"/>
  <c r="AG8" i="69"/>
  <c r="AH8" i="69" s="1"/>
  <c r="AG6" i="69"/>
  <c r="AH6" i="69" s="1"/>
  <c r="AG5" i="69"/>
  <c r="AH5" i="69" s="1"/>
  <c r="AG5" i="68"/>
  <c r="AG4" i="68"/>
  <c r="AG6" i="68"/>
  <c r="AG6" i="67"/>
  <c r="AH6" i="67" s="1"/>
  <c r="AG5" i="67"/>
  <c r="AH5" i="67" s="1"/>
  <c r="AG7" i="67"/>
  <c r="AH7" i="67" s="1"/>
  <c r="AG8" i="67"/>
  <c r="AH8" i="67" s="1"/>
  <c r="AG4" i="67"/>
  <c r="AH4" i="67" s="1"/>
  <c r="AC5" i="64"/>
  <c r="AD5" i="64" s="1"/>
  <c r="AC4" i="64"/>
  <c r="AD4" i="64" s="1"/>
  <c r="AC6" i="64"/>
  <c r="AD6" i="64" s="1"/>
  <c r="AG5" i="65"/>
  <c r="AG4" i="65"/>
  <c r="AG6" i="66"/>
  <c r="AG7" i="66"/>
  <c r="AG4" i="66"/>
  <c r="AG8" i="66"/>
  <c r="AG5" i="66"/>
</calcChain>
</file>

<file path=xl/sharedStrings.xml><?xml version="1.0" encoding="utf-8"?>
<sst xmlns="http://schemas.openxmlformats.org/spreadsheetml/2006/main" count="592" uniqueCount="313">
  <si>
    <t>序
号</t>
  </si>
  <si>
    <t>姓名</t>
  </si>
  <si>
    <t>职称情况</t>
  </si>
  <si>
    <t>学历相关情况</t>
  </si>
  <si>
    <t>班主任\中层\教研室主任\专业带头人\系办主任\学工办主任工作</t>
  </si>
  <si>
    <t>个人荣誉</t>
  </si>
  <si>
    <t>百分制
总分</t>
  </si>
  <si>
    <t>百分制
0.65</t>
  </si>
  <si>
    <t>任职
时间</t>
  </si>
  <si>
    <t>任职
年限</t>
  </si>
  <si>
    <t>实际
得分</t>
  </si>
  <si>
    <t>学历</t>
  </si>
  <si>
    <t>毕业
时间</t>
  </si>
  <si>
    <t>毕业
年限</t>
  </si>
  <si>
    <t>另外
加分项</t>
  </si>
  <si>
    <t>得
分</t>
  </si>
  <si>
    <t>任职情况</t>
  </si>
  <si>
    <t>任职起止时间</t>
  </si>
  <si>
    <t>年数</t>
  </si>
  <si>
    <t>得分</t>
  </si>
  <si>
    <t>级别</t>
  </si>
  <si>
    <t>个数</t>
  </si>
  <si>
    <t>学士双证</t>
    <phoneticPr fontId="2" type="noConversion"/>
  </si>
  <si>
    <t xml:space="preserve">  科研情况</t>
  </si>
  <si>
    <t>实
际
得
分</t>
    <phoneticPr fontId="2" type="noConversion"/>
  </si>
  <si>
    <t>工作效
果实际
得分</t>
    <phoneticPr fontId="2" type="noConversion"/>
  </si>
  <si>
    <t>文章
得分</t>
    <phoneticPr fontId="2" type="noConversion"/>
  </si>
  <si>
    <t>成果
得分</t>
    <phoneticPr fontId="2" type="noConversion"/>
  </si>
  <si>
    <t>小计</t>
    <phoneticPr fontId="2" type="noConversion"/>
  </si>
  <si>
    <t>班主任</t>
    <phoneticPr fontId="2" type="noConversion"/>
  </si>
  <si>
    <t>2012年</t>
    <phoneticPr fontId="2" type="noConversion"/>
  </si>
  <si>
    <t>2011年</t>
    <phoneticPr fontId="2" type="noConversion"/>
  </si>
  <si>
    <t>百分制
得分(10%)</t>
    <phoneticPr fontId="2" type="noConversion"/>
  </si>
  <si>
    <t>王丽新</t>
    <phoneticPr fontId="2" type="noConversion"/>
  </si>
  <si>
    <t>2002年</t>
    <phoneticPr fontId="2" type="noConversion"/>
  </si>
  <si>
    <t>1989年</t>
    <phoneticPr fontId="2" type="noConversion"/>
  </si>
  <si>
    <t>中层干部</t>
    <phoneticPr fontId="2" type="noConversion"/>
  </si>
  <si>
    <t>院级</t>
    <phoneticPr fontId="2" type="noConversion"/>
  </si>
  <si>
    <t>4
2</t>
    <phoneticPr fontId="2" type="noConversion"/>
  </si>
  <si>
    <t>市级
院级</t>
    <phoneticPr fontId="2" type="noConversion"/>
  </si>
  <si>
    <t>工作量计分</t>
    <phoneticPr fontId="2" type="noConversion"/>
  </si>
  <si>
    <t>工作量百分制得分(30%)</t>
    <phoneticPr fontId="2" type="noConversion"/>
  </si>
  <si>
    <t>工作效
果实际
得分</t>
    <phoneticPr fontId="2" type="noConversion"/>
  </si>
  <si>
    <t>百分制
得分(20%)</t>
    <phoneticPr fontId="2" type="noConversion"/>
  </si>
  <si>
    <t>工作岗位计分</t>
    <phoneticPr fontId="2" type="noConversion"/>
  </si>
  <si>
    <t>百分制
得分（5%）</t>
    <phoneticPr fontId="2" type="noConversion"/>
  </si>
  <si>
    <t xml:space="preserve">  科研情况</t>
    <phoneticPr fontId="2" type="noConversion"/>
  </si>
  <si>
    <t>个人荣誉</t>
    <phoneticPr fontId="2" type="noConversion"/>
  </si>
  <si>
    <t>百分制
得分(5%)</t>
    <phoneticPr fontId="2" type="noConversion"/>
  </si>
  <si>
    <t>王正奎</t>
    <phoneticPr fontId="2" type="noConversion"/>
  </si>
  <si>
    <t>2003年</t>
    <phoneticPr fontId="2" type="noConversion"/>
  </si>
  <si>
    <t>专科
本科单证</t>
    <phoneticPr fontId="2" type="noConversion"/>
  </si>
  <si>
    <t>4年
29年</t>
    <phoneticPr fontId="2" type="noConversion"/>
  </si>
  <si>
    <t>30年</t>
    <phoneticPr fontId="2" type="noConversion"/>
  </si>
  <si>
    <t>1986年
1990年</t>
    <phoneticPr fontId="2" type="noConversion"/>
  </si>
  <si>
    <t>宫焕霞</t>
    <phoneticPr fontId="2" type="noConversion"/>
  </si>
  <si>
    <t>2000年</t>
    <phoneticPr fontId="2" type="noConversion"/>
  </si>
  <si>
    <t>专科
本科单证</t>
    <phoneticPr fontId="2" type="noConversion"/>
  </si>
  <si>
    <t>4年
29年</t>
    <phoneticPr fontId="2" type="noConversion"/>
  </si>
  <si>
    <t>市级
院级</t>
    <phoneticPr fontId="2" type="noConversion"/>
  </si>
  <si>
    <t>省级市级
院级</t>
    <phoneticPr fontId="2" type="noConversion"/>
  </si>
  <si>
    <t>10
6
8</t>
    <phoneticPr fontId="2" type="noConversion"/>
  </si>
  <si>
    <t>百分制
得分（10%）</t>
    <phoneticPr fontId="2" type="noConversion"/>
  </si>
  <si>
    <t>百分制
得分（10%）</t>
    <phoneticPr fontId="2" type="noConversion"/>
  </si>
  <si>
    <t>班主任及相关作百分制
得分（5%）</t>
    <phoneticPr fontId="2" type="noConversion"/>
  </si>
  <si>
    <t>百分制
得分（20%）</t>
    <phoneticPr fontId="2" type="noConversion"/>
  </si>
  <si>
    <t>教学实践得分</t>
    <phoneticPr fontId="2" type="noConversion"/>
  </si>
  <si>
    <t>百分制得分（15%）</t>
    <phoneticPr fontId="2" type="noConversion"/>
  </si>
  <si>
    <t>百分制
总分</t>
    <phoneticPr fontId="2" type="noConversion"/>
  </si>
  <si>
    <t>百分制
得分（5%）</t>
    <phoneticPr fontId="2" type="noConversion"/>
  </si>
  <si>
    <t>刘姣姣</t>
    <phoneticPr fontId="2" type="noConversion"/>
  </si>
  <si>
    <t>2012年</t>
    <phoneticPr fontId="2" type="noConversion"/>
  </si>
  <si>
    <t>学士双证
硕士双证</t>
    <phoneticPr fontId="2" type="noConversion"/>
  </si>
  <si>
    <t>2006年
2009年</t>
    <phoneticPr fontId="2" type="noConversion"/>
  </si>
  <si>
    <t>2
11</t>
    <phoneticPr fontId="2" type="noConversion"/>
  </si>
  <si>
    <t>工作量百分制得分（25%）</t>
    <phoneticPr fontId="2" type="noConversion"/>
  </si>
  <si>
    <t>班主任
专业带头人
指导教师</t>
    <phoneticPr fontId="2" type="noConversion"/>
  </si>
  <si>
    <t xml:space="preserve">2015.9-2018.7，2019.9-12
2014-2018
</t>
    <phoneticPr fontId="2" type="noConversion"/>
  </si>
  <si>
    <t>3.5
4.5
1</t>
    <phoneticPr fontId="2" type="noConversion"/>
  </si>
  <si>
    <t xml:space="preserve">3.5
5
</t>
    <phoneticPr fontId="2" type="noConversion"/>
  </si>
  <si>
    <t>王朔</t>
    <phoneticPr fontId="2" type="noConversion"/>
  </si>
  <si>
    <t>7年</t>
    <phoneticPr fontId="2" type="noConversion"/>
  </si>
  <si>
    <t>2004年
2007年</t>
    <phoneticPr fontId="2" type="noConversion"/>
  </si>
  <si>
    <t>2
13</t>
    <phoneticPr fontId="2" type="noConversion"/>
  </si>
  <si>
    <t>教研室主任</t>
    <phoneticPr fontId="2" type="noConversion"/>
  </si>
  <si>
    <t>2013.9-2019.12</t>
    <phoneticPr fontId="2" type="noConversion"/>
  </si>
  <si>
    <t>省级
院级</t>
    <phoneticPr fontId="2" type="noConversion"/>
  </si>
  <si>
    <t>1
4</t>
    <phoneticPr fontId="2" type="noConversion"/>
  </si>
  <si>
    <t>吴刚</t>
    <phoneticPr fontId="2" type="noConversion"/>
  </si>
  <si>
    <t>2009年</t>
    <phoneticPr fontId="2" type="noConversion"/>
  </si>
  <si>
    <t>学士双证</t>
    <phoneticPr fontId="2" type="noConversion"/>
  </si>
  <si>
    <t>1991年</t>
    <phoneticPr fontId="2" type="noConversion"/>
  </si>
  <si>
    <t>中层</t>
    <phoneticPr fontId="2" type="noConversion"/>
  </si>
  <si>
    <t>2012-2019
2009-2015
2011-2016</t>
    <phoneticPr fontId="2" type="noConversion"/>
  </si>
  <si>
    <t xml:space="preserve">7
6
</t>
    <phoneticPr fontId="2" type="noConversion"/>
  </si>
  <si>
    <t>中层
班主任
专业带头人
指导教师
项目负责人参与人</t>
    <phoneticPr fontId="2" type="noConversion"/>
  </si>
  <si>
    <t>14
6.5
7.5
1
3</t>
    <phoneticPr fontId="2" type="noConversion"/>
  </si>
  <si>
    <t>市级
院级</t>
    <phoneticPr fontId="2" type="noConversion"/>
  </si>
  <si>
    <t>3
2</t>
    <phoneticPr fontId="2" type="noConversion"/>
  </si>
  <si>
    <t>秦国富</t>
    <phoneticPr fontId="2" type="noConversion"/>
  </si>
  <si>
    <t>2000年</t>
    <phoneticPr fontId="2" type="noConversion"/>
  </si>
  <si>
    <t xml:space="preserve">1982年
1992年 </t>
    <phoneticPr fontId="2" type="noConversion"/>
  </si>
  <si>
    <t>1999.12-2019.8</t>
    <phoneticPr fontId="2" type="noConversion"/>
  </si>
  <si>
    <t>市政府
省级
市级
院级</t>
    <phoneticPr fontId="2" type="noConversion"/>
  </si>
  <si>
    <t>1
1
9
5</t>
    <phoneticPr fontId="2" type="noConversion"/>
  </si>
  <si>
    <t>王薇</t>
    <phoneticPr fontId="2" type="noConversion"/>
  </si>
  <si>
    <t>2002年</t>
    <phoneticPr fontId="2" type="noConversion"/>
  </si>
  <si>
    <t>专科
本科单证
本科双证</t>
    <phoneticPr fontId="2" type="noConversion"/>
  </si>
  <si>
    <t>1982年
1988年
1990年</t>
    <phoneticPr fontId="2" type="noConversion"/>
  </si>
  <si>
    <t>教研室主任</t>
    <phoneticPr fontId="2" type="noConversion"/>
  </si>
  <si>
    <t>2002-2019</t>
    <phoneticPr fontId="2" type="noConversion"/>
  </si>
  <si>
    <t>宫平</t>
    <phoneticPr fontId="2" type="noConversion"/>
  </si>
  <si>
    <t>2001年</t>
    <phoneticPr fontId="2" type="noConversion"/>
  </si>
  <si>
    <t>学士双证</t>
    <phoneticPr fontId="2" type="noConversion"/>
  </si>
  <si>
    <t>1989年</t>
    <phoneticPr fontId="2" type="noConversion"/>
  </si>
  <si>
    <t>张艳</t>
    <phoneticPr fontId="2" type="noConversion"/>
  </si>
  <si>
    <t>2011年</t>
    <phoneticPr fontId="2" type="noConversion"/>
  </si>
  <si>
    <t>8年</t>
    <phoneticPr fontId="2" type="noConversion"/>
  </si>
  <si>
    <t>专科
本科单证</t>
    <phoneticPr fontId="2" type="noConversion"/>
  </si>
  <si>
    <t>1991年
2002年</t>
    <phoneticPr fontId="2" type="noConversion"/>
  </si>
  <si>
    <t>11年
17年</t>
    <phoneticPr fontId="2" type="noConversion"/>
  </si>
  <si>
    <t>10年
27年</t>
    <phoneticPr fontId="2" type="noConversion"/>
  </si>
  <si>
    <t>4年
2年
29年</t>
    <phoneticPr fontId="2" type="noConversion"/>
  </si>
  <si>
    <t>2
2</t>
    <phoneticPr fontId="2" type="noConversion"/>
  </si>
  <si>
    <t>教研室主任
专业带头人
项目参与人</t>
    <phoneticPr fontId="2" type="noConversion"/>
  </si>
  <si>
    <t>1
3
0.5</t>
    <phoneticPr fontId="2" type="noConversion"/>
  </si>
  <si>
    <t xml:space="preserve">2011-2013
2011-2013
</t>
    <phoneticPr fontId="2" type="noConversion"/>
  </si>
  <si>
    <t>市级</t>
    <phoneticPr fontId="2" type="noConversion"/>
  </si>
  <si>
    <t>刘立民</t>
    <phoneticPr fontId="2" type="noConversion"/>
  </si>
  <si>
    <t>2011年</t>
    <phoneticPr fontId="2" type="noConversion"/>
  </si>
  <si>
    <t>学士双证</t>
    <phoneticPr fontId="2" type="noConversion"/>
  </si>
  <si>
    <t>1991年</t>
    <phoneticPr fontId="2" type="noConversion"/>
  </si>
  <si>
    <t>28年</t>
    <phoneticPr fontId="2" type="noConversion"/>
  </si>
  <si>
    <t>中层干部</t>
    <phoneticPr fontId="2" type="noConversion"/>
  </si>
  <si>
    <t>中层干部
专业带头人
项目负责人</t>
    <phoneticPr fontId="2" type="noConversion"/>
  </si>
  <si>
    <t xml:space="preserve">2011-2019
2011-2015
</t>
    <phoneticPr fontId="2" type="noConversion"/>
  </si>
  <si>
    <t>16
7
1.5</t>
    <phoneticPr fontId="2" type="noConversion"/>
  </si>
  <si>
    <t xml:space="preserve">8
</t>
    <phoneticPr fontId="2" type="noConversion"/>
  </si>
  <si>
    <t>市级政府
市级
院级</t>
    <phoneticPr fontId="2" type="noConversion"/>
  </si>
  <si>
    <t>1
2
1</t>
    <phoneticPr fontId="2" type="noConversion"/>
  </si>
  <si>
    <t>佟艳</t>
    <phoneticPr fontId="2" type="noConversion"/>
  </si>
  <si>
    <t>12年</t>
    <phoneticPr fontId="2" type="noConversion"/>
  </si>
  <si>
    <t>2007年</t>
    <phoneticPr fontId="2" type="noConversion"/>
  </si>
  <si>
    <t>学士双证
硕士单证</t>
    <phoneticPr fontId="2" type="noConversion"/>
  </si>
  <si>
    <t>1990年
2002年</t>
    <phoneticPr fontId="2" type="noConversion"/>
  </si>
  <si>
    <t>11年
18年</t>
    <phoneticPr fontId="2" type="noConversion"/>
  </si>
  <si>
    <t>中层干部</t>
    <phoneticPr fontId="2" type="noConversion"/>
  </si>
  <si>
    <t>2009-2019</t>
    <phoneticPr fontId="2" type="noConversion"/>
  </si>
  <si>
    <t>3
7
1
6</t>
    <phoneticPr fontId="2" type="noConversion"/>
  </si>
  <si>
    <t>国家级
省级
市级
院级</t>
    <phoneticPr fontId="2" type="noConversion"/>
  </si>
  <si>
    <t>陈威</t>
    <phoneticPr fontId="2" type="noConversion"/>
  </si>
  <si>
    <t>学士双证
双本科毕业
双学士双证</t>
    <phoneticPr fontId="2" type="noConversion"/>
  </si>
  <si>
    <t>1990年
2011年
2012年</t>
    <phoneticPr fontId="2" type="noConversion"/>
  </si>
  <si>
    <t>教研室主任</t>
    <phoneticPr fontId="2" type="noConversion"/>
  </si>
  <si>
    <t>教研室主任
专业带头人指导教师</t>
    <phoneticPr fontId="2" type="noConversion"/>
  </si>
  <si>
    <t>3.5
9
1</t>
    <phoneticPr fontId="2" type="noConversion"/>
  </si>
  <si>
    <t xml:space="preserve">2011.8-2017.7
2011.7-2019.12
</t>
    <phoneticPr fontId="2" type="noConversion"/>
  </si>
  <si>
    <t>韩丽春</t>
    <phoneticPr fontId="2" type="noConversion"/>
  </si>
  <si>
    <t>2010年</t>
    <phoneticPr fontId="2" type="noConversion"/>
  </si>
  <si>
    <t>9年</t>
    <phoneticPr fontId="2" type="noConversion"/>
  </si>
  <si>
    <t>学士双证
双学士双证
硕士单证</t>
    <phoneticPr fontId="2" type="noConversion"/>
  </si>
  <si>
    <t>1991年
2000年
2004年</t>
    <phoneticPr fontId="2" type="noConversion"/>
  </si>
  <si>
    <t>中层干部</t>
    <phoneticPr fontId="2" type="noConversion"/>
  </si>
  <si>
    <t>2010-2019</t>
    <phoneticPr fontId="2" type="noConversion"/>
  </si>
  <si>
    <t>省级
市级
院级</t>
    <phoneticPr fontId="2" type="noConversion"/>
  </si>
  <si>
    <t>1
1
11</t>
    <phoneticPr fontId="2" type="noConversion"/>
  </si>
  <si>
    <t>11年
1年
7年</t>
    <phoneticPr fontId="2" type="noConversion"/>
  </si>
  <si>
    <t>9年
3年
16年</t>
    <phoneticPr fontId="2" type="noConversion"/>
  </si>
  <si>
    <t>吴克</t>
    <phoneticPr fontId="2" type="noConversion"/>
  </si>
  <si>
    <t>2009年</t>
    <phoneticPr fontId="2" type="noConversion"/>
  </si>
  <si>
    <t>10年</t>
    <phoneticPr fontId="2" type="noConversion"/>
  </si>
  <si>
    <t>1987年
1992年</t>
    <phoneticPr fontId="2" type="noConversion"/>
  </si>
  <si>
    <t>5年
27年</t>
    <phoneticPr fontId="2" type="noConversion"/>
  </si>
  <si>
    <t xml:space="preserve">2009-2019
</t>
    <phoneticPr fontId="2" type="noConversion"/>
  </si>
  <si>
    <t>20
1
1.8</t>
    <phoneticPr fontId="2" type="noConversion"/>
  </si>
  <si>
    <t xml:space="preserve">10
</t>
    <phoneticPr fontId="2" type="noConversion"/>
  </si>
  <si>
    <t>中层干部
指导教师
项目参与人</t>
    <phoneticPr fontId="2" type="noConversion"/>
  </si>
  <si>
    <t>省级
市级
院级</t>
    <phoneticPr fontId="2" type="noConversion"/>
  </si>
  <si>
    <t>1
7
7</t>
    <phoneticPr fontId="2" type="noConversion"/>
  </si>
  <si>
    <t>薛红</t>
    <phoneticPr fontId="2" type="noConversion"/>
  </si>
  <si>
    <t>2000年</t>
    <phoneticPr fontId="2" type="noConversion"/>
  </si>
  <si>
    <t>学士双证</t>
    <phoneticPr fontId="2" type="noConversion"/>
  </si>
  <si>
    <t>1988年</t>
    <phoneticPr fontId="2" type="noConversion"/>
  </si>
  <si>
    <t>31年</t>
    <phoneticPr fontId="2" type="noConversion"/>
  </si>
  <si>
    <t>班主任
教研室主任</t>
    <phoneticPr fontId="2" type="noConversion"/>
  </si>
  <si>
    <t>2003.9-2006.7
2000.9-2019.9</t>
    <phoneticPr fontId="2" type="noConversion"/>
  </si>
  <si>
    <t>3
19</t>
    <phoneticPr fontId="2" type="noConversion"/>
  </si>
  <si>
    <t>3
9.5</t>
    <phoneticPr fontId="2" type="noConversion"/>
  </si>
  <si>
    <t>19年</t>
    <phoneticPr fontId="2" type="noConversion"/>
  </si>
  <si>
    <t>2006年</t>
    <phoneticPr fontId="2" type="noConversion"/>
  </si>
  <si>
    <t>学士双证
硕士单证</t>
    <phoneticPr fontId="2" type="noConversion"/>
  </si>
  <si>
    <t>1993年
2005年</t>
    <phoneticPr fontId="2" type="noConversion"/>
  </si>
  <si>
    <t>11年
15年</t>
    <phoneticPr fontId="2" type="noConversion"/>
  </si>
  <si>
    <t>2006-2010</t>
    <phoneticPr fontId="2" type="noConversion"/>
  </si>
  <si>
    <t>省级
院级</t>
    <phoneticPr fontId="2" type="noConversion"/>
  </si>
  <si>
    <t>13年</t>
    <phoneticPr fontId="2" type="noConversion"/>
  </si>
  <si>
    <t>罗雨滋</t>
    <phoneticPr fontId="2" type="noConversion"/>
  </si>
  <si>
    <t>刘金凌</t>
    <phoneticPr fontId="2" type="noConversion"/>
  </si>
  <si>
    <t>2007年</t>
    <phoneticPr fontId="2" type="noConversion"/>
  </si>
  <si>
    <t>1992年
2006年</t>
    <phoneticPr fontId="2" type="noConversion"/>
  </si>
  <si>
    <t>13年
14年</t>
    <phoneticPr fontId="2" type="noConversion"/>
  </si>
  <si>
    <t>班主任
系办主任
教研室主任
专业带头人</t>
    <phoneticPr fontId="2" type="noConversion"/>
  </si>
  <si>
    <t>2007.9-2009.6,2015.9-2019.12
2007.9-2008.9
2015.9-2019.12
2015.9-2019.12</t>
    <phoneticPr fontId="2" type="noConversion"/>
  </si>
  <si>
    <t>6.5
1
4.5
4.5</t>
    <phoneticPr fontId="2" type="noConversion"/>
  </si>
  <si>
    <t>7.25
1.5
2.25
4.5</t>
    <phoneticPr fontId="2" type="noConversion"/>
  </si>
  <si>
    <t>1
1
12</t>
    <phoneticPr fontId="2" type="noConversion"/>
  </si>
  <si>
    <t>张金波</t>
    <phoneticPr fontId="2" type="noConversion"/>
  </si>
  <si>
    <t>学士双证
硕士单证</t>
    <phoneticPr fontId="2" type="noConversion"/>
  </si>
  <si>
    <t>1995年
2009年</t>
    <phoneticPr fontId="2" type="noConversion"/>
  </si>
  <si>
    <t>13年
11年</t>
    <phoneticPr fontId="2" type="noConversion"/>
  </si>
  <si>
    <t>2000-2007</t>
    <phoneticPr fontId="2" type="noConversion"/>
  </si>
  <si>
    <t>1
3</t>
    <phoneticPr fontId="2" type="noConversion"/>
  </si>
  <si>
    <t>吕姝</t>
    <phoneticPr fontId="2" type="noConversion"/>
  </si>
  <si>
    <t>2010年</t>
    <phoneticPr fontId="2" type="noConversion"/>
  </si>
  <si>
    <t>2004年
2007年</t>
    <phoneticPr fontId="2" type="noConversion"/>
  </si>
  <si>
    <t>2年
13年</t>
    <phoneticPr fontId="2" type="noConversion"/>
  </si>
  <si>
    <t>中层干部
班主任
系办主任
教研室主任
项目参与人</t>
    <phoneticPr fontId="2" type="noConversion"/>
  </si>
  <si>
    <t xml:space="preserve">2012-2019
2010.9-2012.7
2010.10-2012.7
2007.9-2008.9
</t>
    <phoneticPr fontId="2" type="noConversion"/>
  </si>
  <si>
    <t xml:space="preserve">7
2
2
</t>
    <phoneticPr fontId="2" type="noConversion"/>
  </si>
  <si>
    <t>14
2
3
0.5
0.8</t>
    <phoneticPr fontId="2" type="noConversion"/>
  </si>
  <si>
    <t>4
8</t>
    <phoneticPr fontId="2" type="noConversion"/>
  </si>
  <si>
    <t>孙婷</t>
    <phoneticPr fontId="2" type="noConversion"/>
  </si>
  <si>
    <t>2011年</t>
    <phoneticPr fontId="2" type="noConversion"/>
  </si>
  <si>
    <t>2005年
2011年</t>
    <phoneticPr fontId="2" type="noConversion"/>
  </si>
  <si>
    <t>5年
9年</t>
    <phoneticPr fontId="2" type="noConversion"/>
  </si>
  <si>
    <t>班主任
指导教师</t>
    <phoneticPr fontId="2" type="noConversion"/>
  </si>
  <si>
    <t xml:space="preserve">2013.9-2020.3
</t>
    <phoneticPr fontId="2" type="noConversion"/>
  </si>
  <si>
    <t xml:space="preserve">6.5
</t>
    <phoneticPr fontId="2" type="noConversion"/>
  </si>
  <si>
    <t>7.25
0.5</t>
    <phoneticPr fontId="2" type="noConversion"/>
  </si>
  <si>
    <t>3
8</t>
    <phoneticPr fontId="2" type="noConversion"/>
  </si>
  <si>
    <t>朱月</t>
    <phoneticPr fontId="2" type="noConversion"/>
  </si>
  <si>
    <t>2005年</t>
    <phoneticPr fontId="2" type="noConversion"/>
  </si>
  <si>
    <t>14年</t>
    <phoneticPr fontId="2" type="noConversion"/>
  </si>
  <si>
    <t>本科单证</t>
    <phoneticPr fontId="2" type="noConversion"/>
  </si>
  <si>
    <t>1997年</t>
    <phoneticPr fontId="2" type="noConversion"/>
  </si>
  <si>
    <t>22年</t>
    <phoneticPr fontId="2" type="noConversion"/>
  </si>
  <si>
    <t>中层干部
班主任
专业带头人
指导教师</t>
    <phoneticPr fontId="2" type="noConversion"/>
  </si>
  <si>
    <t xml:space="preserve">2006.10-2010.1
2010.8-2020.4
2012.9-2020.4
</t>
    <phoneticPr fontId="2" type="noConversion"/>
  </si>
  <si>
    <t xml:space="preserve">3.5
9.5
8
</t>
    <phoneticPr fontId="2" type="noConversion"/>
  </si>
  <si>
    <t>7
11.75
8.5
1</t>
    <phoneticPr fontId="2" type="noConversion"/>
  </si>
  <si>
    <t>2
9</t>
    <phoneticPr fontId="2" type="noConversion"/>
  </si>
  <si>
    <t>毛用春</t>
    <phoneticPr fontId="2" type="noConversion"/>
  </si>
  <si>
    <t>2000年</t>
    <phoneticPr fontId="2" type="noConversion"/>
  </si>
  <si>
    <t>专科
本科单证
硕士单证</t>
    <phoneticPr fontId="2" type="noConversion"/>
  </si>
  <si>
    <t>1993年
2000年
2008年</t>
    <phoneticPr fontId="2" type="noConversion"/>
  </si>
  <si>
    <t>7年
7年
12年</t>
    <phoneticPr fontId="2" type="noConversion"/>
  </si>
  <si>
    <t xml:space="preserve">3
4
</t>
    <phoneticPr fontId="2" type="noConversion"/>
  </si>
  <si>
    <t>班主任
教研室主任
专业带头人</t>
    <phoneticPr fontId="2" type="noConversion"/>
  </si>
  <si>
    <t xml:space="preserve">2001.9-2004.7
2006.9-2010.7
</t>
    <phoneticPr fontId="2" type="noConversion"/>
  </si>
  <si>
    <t>8
1
9.5</t>
    <phoneticPr fontId="2" type="noConversion"/>
  </si>
  <si>
    <t>省级
院级</t>
    <phoneticPr fontId="2" type="noConversion"/>
  </si>
  <si>
    <t>李晓梅</t>
    <phoneticPr fontId="2" type="noConversion"/>
  </si>
  <si>
    <t>1994年</t>
    <phoneticPr fontId="2" type="noConversion"/>
  </si>
  <si>
    <t>25年</t>
    <phoneticPr fontId="2" type="noConversion"/>
  </si>
  <si>
    <t>专科
本科单证</t>
    <phoneticPr fontId="2" type="noConversion"/>
  </si>
  <si>
    <t>1989年
2000年</t>
    <phoneticPr fontId="2" type="noConversion"/>
  </si>
  <si>
    <t>11年
19年</t>
    <phoneticPr fontId="2" type="noConversion"/>
  </si>
  <si>
    <t>侯向春</t>
    <phoneticPr fontId="2" type="noConversion"/>
  </si>
  <si>
    <t>1988年
2007年</t>
    <phoneticPr fontId="2" type="noConversion"/>
  </si>
  <si>
    <t>19年
12年</t>
    <phoneticPr fontId="2" type="noConversion"/>
  </si>
  <si>
    <t>序号</t>
  </si>
  <si>
    <t>系列</t>
    <phoneticPr fontId="4" type="noConversion"/>
  </si>
  <si>
    <t>晋升等级</t>
    <phoneticPr fontId="4" type="noConversion"/>
  </si>
  <si>
    <t>符合情况</t>
    <phoneticPr fontId="4" type="noConversion"/>
  </si>
  <si>
    <t>2019年各等级满足条件或空岗范围内申报情况</t>
    <phoneticPr fontId="4" type="noConversion"/>
  </si>
  <si>
    <t>2019年各层级空岗范围内申报情况</t>
    <phoneticPr fontId="4" type="noConversion"/>
  </si>
  <si>
    <t>工程实验</t>
    <phoneticPr fontId="2" type="noConversion"/>
  </si>
  <si>
    <t>曾庆吉</t>
    <phoneticPr fontId="2" type="noConversion"/>
  </si>
  <si>
    <t>晋升职称名称</t>
    <phoneticPr fontId="4" type="noConversion"/>
  </si>
  <si>
    <t>空岗数内申报</t>
    <phoneticPr fontId="4" type="noConversion"/>
  </si>
  <si>
    <t>正高级高级工程师</t>
    <phoneticPr fontId="2" type="noConversion"/>
  </si>
  <si>
    <t>杨振永</t>
    <phoneticPr fontId="2" type="noConversion"/>
  </si>
  <si>
    <t>辅导员</t>
    <phoneticPr fontId="2" type="noConversion"/>
  </si>
  <si>
    <t>教授</t>
    <phoneticPr fontId="2" type="noConversion"/>
  </si>
  <si>
    <t>图书档案</t>
    <phoneticPr fontId="2" type="noConversion"/>
  </si>
  <si>
    <t>于淼</t>
    <phoneticPr fontId="2" type="noConversion"/>
  </si>
  <si>
    <t>研究馆员</t>
    <phoneticPr fontId="2" type="noConversion"/>
  </si>
  <si>
    <t>陈杰</t>
    <phoneticPr fontId="2" type="noConversion"/>
  </si>
  <si>
    <t>副教授</t>
    <phoneticPr fontId="2" type="noConversion"/>
  </si>
  <si>
    <t>教师</t>
    <phoneticPr fontId="2" type="noConversion"/>
  </si>
  <si>
    <t>杨逢时</t>
    <phoneticPr fontId="2" type="noConversion"/>
  </si>
  <si>
    <t>讲师</t>
    <phoneticPr fontId="2" type="noConversion"/>
  </si>
  <si>
    <t>胡晓芳</t>
    <phoneticPr fontId="2" type="noConversion"/>
  </si>
  <si>
    <t>吴迪</t>
    <phoneticPr fontId="2" type="noConversion"/>
  </si>
  <si>
    <t>教育管理</t>
    <phoneticPr fontId="2" type="noConversion"/>
  </si>
  <si>
    <t>刘馨</t>
    <phoneticPr fontId="2" type="noConversion"/>
  </si>
  <si>
    <t>助理研究员</t>
    <phoneticPr fontId="2" type="noConversion"/>
  </si>
  <si>
    <t>赵玥</t>
    <phoneticPr fontId="2" type="noConversion"/>
  </si>
  <si>
    <t>张晓芮</t>
    <phoneticPr fontId="2" type="noConversion"/>
  </si>
  <si>
    <t>马诗朦</t>
    <phoneticPr fontId="2" type="noConversion"/>
  </si>
  <si>
    <t>李晓龙</t>
    <phoneticPr fontId="2" type="noConversion"/>
  </si>
  <si>
    <t>宋美韵</t>
    <phoneticPr fontId="2" type="noConversion"/>
  </si>
  <si>
    <t>李琳琳</t>
    <phoneticPr fontId="2" type="noConversion"/>
  </si>
  <si>
    <t>邵亮</t>
    <phoneticPr fontId="2" type="noConversion"/>
  </si>
  <si>
    <t>五级</t>
    <phoneticPr fontId="2" type="noConversion"/>
  </si>
  <si>
    <t>朱琳</t>
    <phoneticPr fontId="2" type="noConversion"/>
  </si>
  <si>
    <t>八级</t>
    <phoneticPr fontId="2" type="noConversion"/>
  </si>
  <si>
    <t>实验</t>
    <phoneticPr fontId="2" type="noConversion"/>
  </si>
  <si>
    <t>袁震</t>
    <phoneticPr fontId="2" type="noConversion"/>
  </si>
  <si>
    <t>教育管理</t>
    <phoneticPr fontId="2" type="noConversion"/>
  </si>
  <si>
    <t>图书档案</t>
    <phoneticPr fontId="2" type="noConversion"/>
  </si>
  <si>
    <t>宋慕白</t>
    <phoneticPr fontId="2" type="noConversion"/>
  </si>
  <si>
    <t>九级</t>
    <phoneticPr fontId="2" type="noConversion"/>
  </si>
  <si>
    <t>窦茗越</t>
    <phoneticPr fontId="2" type="noConversion"/>
  </si>
  <si>
    <t>十一级</t>
    <phoneticPr fontId="2" type="noConversion"/>
  </si>
  <si>
    <t>满足晋升条件且在空岗范围内申报</t>
    <phoneticPr fontId="4" type="noConversion"/>
  </si>
  <si>
    <t>2019年拟聘任教师三级人员量化计分表（初审）</t>
    <phoneticPr fontId="2" type="noConversion"/>
  </si>
  <si>
    <t>2019年拟聘任教师五级人员量化计分表（初审）</t>
    <phoneticPr fontId="2" type="noConversion"/>
  </si>
  <si>
    <t>2019年聘任工程实验系列六级人员量化计分表（初审）</t>
    <phoneticPr fontId="2" type="noConversion"/>
  </si>
  <si>
    <t>2019年拟聘任教师八级人员量化计分表（初审）</t>
    <phoneticPr fontId="2" type="noConversion"/>
  </si>
  <si>
    <t>2019年拟聘任教授人员量化计分表（初审）</t>
    <phoneticPr fontId="2" type="noConversion"/>
  </si>
  <si>
    <t>2019年拟聘任副教授人员量化计分表（初审）</t>
    <phoneticPr fontId="2" type="noConversion"/>
  </si>
  <si>
    <t>2019年聘任高级会计师人员量化计分表（初审）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</si>
</sst>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);[Red]\(0.000\)"/>
    <numFmt numFmtId="177" formatCode="0.000_ "/>
    <numFmt numFmtId="178" formatCode="0.00_);[Red]\(0.00\)"/>
    <numFmt numFmtId="179" formatCode="####&quot;年&quot;"/>
    <numFmt numFmtId="180" formatCode="####&quot;次&quot;"/>
    <numFmt numFmtId="181" formatCode="0.00_ "/>
    <numFmt numFmtId="182" formatCode="0_);[Red]\(0\)"/>
    <numFmt numFmtId="183" formatCode="0_ "/>
  </numFmts>
  <fonts count="17">
    <font>
      <sz val="11"/>
      <color theme="1"/>
      <name val="等线"/>
      <family val="2"/>
      <scheme val="minor"/>
    </font>
    <font>
      <b/>
      <sz val="18"/>
      <name val="隶书"/>
      <family val="3"/>
      <charset val="134"/>
    </font>
    <font>
      <sz val="9"/>
      <name val="等线"/>
      <family val="3"/>
      <charset val="134"/>
      <scheme val="minor"/>
    </font>
    <font>
      <sz val="10.5"/>
      <name val="Times New Roman"/>
      <family val="1"/>
    </font>
    <font>
      <sz val="9"/>
      <name val="宋体"/>
      <family val="3"/>
      <charset val="134"/>
    </font>
    <font>
      <sz val="11"/>
      <name val="等线"/>
      <family val="2"/>
      <scheme val="minor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9"/>
      <color theme="1"/>
      <name val="宋体"/>
      <family val="3"/>
      <charset val="134"/>
    </font>
    <font>
      <sz val="18"/>
      <name val="隶书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name val="宋体"/>
      <family val="3"/>
      <charset val="134"/>
    </font>
    <font>
      <sz val="1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2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center"/>
    </xf>
    <xf numFmtId="178" fontId="7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79" fontId="7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left" vertical="center"/>
    </xf>
    <xf numFmtId="177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78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183" fontId="7" fillId="2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9" fontId="7" fillId="2" borderId="0" xfId="0" applyNumberFormat="1" applyFont="1" applyFill="1" applyBorder="1" applyAlignment="1">
      <alignment horizontal="left" vertical="center"/>
    </xf>
    <xf numFmtId="179" fontId="7" fillId="2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181" fontId="0" fillId="0" borderId="1" xfId="0" applyNumberForma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/>
    </xf>
    <xf numFmtId="178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79" fontId="16" fillId="2" borderId="1" xfId="0" applyNumberFormat="1" applyFont="1" applyFill="1" applyBorder="1" applyAlignment="1">
      <alignment horizontal="center" vertical="center" wrapText="1"/>
    </xf>
    <xf numFmtId="181" fontId="16" fillId="2" borderId="1" xfId="0" applyNumberFormat="1" applyFont="1" applyFill="1" applyBorder="1" applyAlignment="1">
      <alignment horizontal="center" vertical="center"/>
    </xf>
    <xf numFmtId="183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2" borderId="5" xfId="0" applyFont="1" applyFill="1" applyBorder="1" applyAlignment="1">
      <alignment horizontal="center" vertical="center"/>
    </xf>
    <xf numFmtId="178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81" fontId="16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 wrapText="1"/>
    </xf>
    <xf numFmtId="182" fontId="4" fillId="3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center" vertical="center" wrapText="1"/>
    </xf>
    <xf numFmtId="182" fontId="4" fillId="2" borderId="8" xfId="0" applyNumberFormat="1" applyFont="1" applyFill="1" applyBorder="1" applyAlignment="1">
      <alignment horizontal="center" vertical="center" wrapText="1"/>
    </xf>
    <xf numFmtId="182" fontId="4" fillId="2" borderId="5" xfId="0" applyNumberFormat="1" applyFont="1" applyFill="1" applyBorder="1" applyAlignment="1">
      <alignment horizontal="center" vertical="center" wrapText="1"/>
    </xf>
    <xf numFmtId="182" fontId="4" fillId="3" borderId="8" xfId="0" applyNumberFormat="1" applyFont="1" applyFill="1" applyBorder="1" applyAlignment="1">
      <alignment horizontal="center" vertical="center" wrapText="1"/>
    </xf>
    <xf numFmtId="182" fontId="4" fillId="3" borderId="5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workbookViewId="0">
      <selection activeCell="J13" sqref="J13"/>
    </sheetView>
  </sheetViews>
  <sheetFormatPr defaultRowHeight="14.25"/>
  <cols>
    <col min="1" max="1" width="5" style="9" customWidth="1"/>
    <col min="2" max="2" width="7.125" bestFit="1" customWidth="1"/>
    <col min="3" max="3" width="7.375" bestFit="1" customWidth="1"/>
    <col min="4" max="4" width="4.5" bestFit="1" customWidth="1"/>
    <col min="5" max="6" width="7.5" bestFit="1" customWidth="1"/>
    <col min="7" max="7" width="13.25" customWidth="1"/>
    <col min="8" max="8" width="7.375" bestFit="1" customWidth="1"/>
    <col min="9" max="9" width="4.5" bestFit="1" customWidth="1"/>
    <col min="10" max="10" width="7.5" bestFit="1" customWidth="1"/>
    <col min="11" max="11" width="6.5" bestFit="1" customWidth="1"/>
    <col min="12" max="12" width="6.875" customWidth="1"/>
    <col min="13" max="13" width="6.75" bestFit="1" customWidth="1"/>
    <col min="15" max="15" width="6.375" bestFit="1" customWidth="1"/>
    <col min="16" max="16" width="9" bestFit="1" customWidth="1"/>
    <col min="17" max="17" width="15.375" customWidth="1"/>
    <col min="18" max="18" width="16.75" customWidth="1"/>
    <col min="19" max="19" width="4.5" bestFit="1" customWidth="1"/>
    <col min="20" max="21" width="7.5" bestFit="1" customWidth="1"/>
    <col min="23" max="24" width="7.5" bestFit="1" customWidth="1"/>
    <col min="25" max="25" width="8.5" bestFit="1" customWidth="1"/>
    <col min="26" max="26" width="7.5" bestFit="1" customWidth="1"/>
    <col min="29" max="29" width="8.125" style="9" customWidth="1"/>
    <col min="30" max="30" width="4.5" bestFit="1" customWidth="1"/>
    <col min="31" max="31" width="7.5" bestFit="1" customWidth="1"/>
    <col min="33" max="33" width="7.5" bestFit="1" customWidth="1"/>
    <col min="34" max="34" width="6.375" bestFit="1" customWidth="1"/>
  </cols>
  <sheetData>
    <row r="1" spans="1:35" s="19" customFormat="1" ht="22.5">
      <c r="A1" s="94" t="s">
        <v>306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10"/>
    </row>
    <row r="2" spans="1:35" s="11" customFormat="1" ht="35.25" customHeight="1">
      <c r="A2" s="91" t="s">
        <v>0</v>
      </c>
      <c r="B2" s="96" t="s">
        <v>1</v>
      </c>
      <c r="C2" s="96" t="s">
        <v>2</v>
      </c>
      <c r="D2" s="96"/>
      <c r="E2" s="96"/>
      <c r="F2" s="92" t="s">
        <v>62</v>
      </c>
      <c r="G2" s="96" t="s">
        <v>3</v>
      </c>
      <c r="H2" s="96"/>
      <c r="I2" s="96"/>
      <c r="J2" s="96"/>
      <c r="K2" s="96"/>
      <c r="L2" s="96"/>
      <c r="M2" s="97" t="s">
        <v>63</v>
      </c>
      <c r="N2" s="98" t="s">
        <v>75</v>
      </c>
      <c r="O2" s="99" t="s">
        <v>25</v>
      </c>
      <c r="P2" s="92" t="s">
        <v>63</v>
      </c>
      <c r="Q2" s="91" t="s">
        <v>4</v>
      </c>
      <c r="R2" s="91"/>
      <c r="S2" s="91"/>
      <c r="T2" s="91"/>
      <c r="U2" s="91"/>
      <c r="V2" s="101" t="s">
        <v>64</v>
      </c>
      <c r="W2" s="91" t="s">
        <v>23</v>
      </c>
      <c r="X2" s="91"/>
      <c r="Y2" s="91"/>
      <c r="Z2" s="92" t="s">
        <v>65</v>
      </c>
      <c r="AA2" s="93" t="s">
        <v>66</v>
      </c>
      <c r="AB2" s="92" t="s">
        <v>67</v>
      </c>
      <c r="AC2" s="96" t="s">
        <v>5</v>
      </c>
      <c r="AD2" s="96"/>
      <c r="AE2" s="96"/>
      <c r="AF2" s="100" t="s">
        <v>69</v>
      </c>
      <c r="AG2" s="93" t="s">
        <v>68</v>
      </c>
      <c r="AH2" s="93" t="s">
        <v>7</v>
      </c>
    </row>
    <row r="3" spans="1:35" s="11" customFormat="1" ht="51.6" customHeight="1">
      <c r="A3" s="96"/>
      <c r="B3" s="96"/>
      <c r="C3" s="12" t="s">
        <v>8</v>
      </c>
      <c r="D3" s="12" t="s">
        <v>9</v>
      </c>
      <c r="E3" s="29" t="s">
        <v>24</v>
      </c>
      <c r="F3" s="92"/>
      <c r="G3" s="25" t="s">
        <v>11</v>
      </c>
      <c r="H3" s="12" t="s">
        <v>12</v>
      </c>
      <c r="I3" s="12" t="s">
        <v>13</v>
      </c>
      <c r="J3" s="29" t="s">
        <v>10</v>
      </c>
      <c r="K3" s="29" t="s">
        <v>14</v>
      </c>
      <c r="L3" s="29" t="s">
        <v>15</v>
      </c>
      <c r="M3" s="97"/>
      <c r="N3" s="98"/>
      <c r="O3" s="99"/>
      <c r="P3" s="92"/>
      <c r="Q3" s="29" t="s">
        <v>16</v>
      </c>
      <c r="R3" s="29" t="s">
        <v>17</v>
      </c>
      <c r="S3" s="12" t="s">
        <v>18</v>
      </c>
      <c r="T3" s="29" t="s">
        <v>19</v>
      </c>
      <c r="U3" s="29" t="s">
        <v>28</v>
      </c>
      <c r="V3" s="101"/>
      <c r="W3" s="29" t="s">
        <v>26</v>
      </c>
      <c r="X3" s="29" t="s">
        <v>27</v>
      </c>
      <c r="Y3" s="29" t="s">
        <v>10</v>
      </c>
      <c r="Z3" s="92"/>
      <c r="AA3" s="93"/>
      <c r="AB3" s="92"/>
      <c r="AC3" s="28" t="s">
        <v>20</v>
      </c>
      <c r="AD3" s="57" t="s">
        <v>21</v>
      </c>
      <c r="AE3" s="29" t="s">
        <v>10</v>
      </c>
      <c r="AF3" s="100"/>
      <c r="AG3" s="93"/>
      <c r="AH3" s="93"/>
    </row>
    <row r="4" spans="1:35" s="63" customFormat="1" ht="57">
      <c r="A4" s="33">
        <v>1</v>
      </c>
      <c r="B4" s="33" t="s">
        <v>140</v>
      </c>
      <c r="C4" s="33" t="s">
        <v>142</v>
      </c>
      <c r="D4" s="33" t="s">
        <v>141</v>
      </c>
      <c r="E4" s="34">
        <v>36</v>
      </c>
      <c r="F4" s="34">
        <f>E4/$E$10*10</f>
        <v>10</v>
      </c>
      <c r="G4" s="35" t="s">
        <v>143</v>
      </c>
      <c r="H4" s="35" t="s">
        <v>144</v>
      </c>
      <c r="I4" s="35" t="s">
        <v>145</v>
      </c>
      <c r="J4" s="34">
        <v>76</v>
      </c>
      <c r="K4" s="34">
        <v>0</v>
      </c>
      <c r="L4" s="34">
        <f>J4+K4</f>
        <v>76</v>
      </c>
      <c r="M4" s="34">
        <f>L4/$L$10*10</f>
        <v>10</v>
      </c>
      <c r="N4" s="34">
        <v>25</v>
      </c>
      <c r="O4" s="34">
        <v>99</v>
      </c>
      <c r="P4" s="34">
        <f>O4/$O$10*10</f>
        <v>10</v>
      </c>
      <c r="Q4" s="36" t="s">
        <v>146</v>
      </c>
      <c r="R4" s="35" t="s">
        <v>147</v>
      </c>
      <c r="S4" s="35">
        <v>10</v>
      </c>
      <c r="T4" s="36">
        <v>20</v>
      </c>
      <c r="U4" s="34">
        <v>24.5</v>
      </c>
      <c r="V4" s="34">
        <f>U4/$U$10*5</f>
        <v>5</v>
      </c>
      <c r="W4" s="34">
        <v>50</v>
      </c>
      <c r="X4" s="34">
        <v>50</v>
      </c>
      <c r="Y4" s="34">
        <f>W4+X4</f>
        <v>100</v>
      </c>
      <c r="Z4" s="34">
        <f>Y4/$Y$10*20</f>
        <v>20</v>
      </c>
      <c r="AA4" s="34">
        <v>50</v>
      </c>
      <c r="AB4" s="34">
        <f>AA4/$AA$10*15</f>
        <v>12.931034482758619</v>
      </c>
      <c r="AC4" s="35" t="s">
        <v>149</v>
      </c>
      <c r="AD4" s="35" t="s">
        <v>148</v>
      </c>
      <c r="AE4" s="34">
        <v>30</v>
      </c>
      <c r="AF4" s="34">
        <f>AE4/$AE$10*5</f>
        <v>5</v>
      </c>
      <c r="AG4" s="34">
        <f>AF4+AB4+Z4+V4+P4+N4+M4+F4</f>
        <v>97.931034482758619</v>
      </c>
      <c r="AH4" s="34">
        <f>AG4*0.65</f>
        <v>63.655172413793103</v>
      </c>
    </row>
    <row r="5" spans="1:35" s="63" customFormat="1" ht="42.75">
      <c r="A5" s="33">
        <v>2</v>
      </c>
      <c r="B5" s="33" t="s">
        <v>168</v>
      </c>
      <c r="C5" s="33" t="s">
        <v>169</v>
      </c>
      <c r="D5" s="33" t="s">
        <v>170</v>
      </c>
      <c r="E5" s="34">
        <v>30</v>
      </c>
      <c r="F5" s="34">
        <f>E5/$E$10*10</f>
        <v>8.3333333333333339</v>
      </c>
      <c r="G5" s="35" t="s">
        <v>118</v>
      </c>
      <c r="H5" s="35" t="s">
        <v>171</v>
      </c>
      <c r="I5" s="35" t="s">
        <v>172</v>
      </c>
      <c r="J5" s="34">
        <v>45.5</v>
      </c>
      <c r="K5" s="34">
        <v>1</v>
      </c>
      <c r="L5" s="34">
        <f>J5+K5</f>
        <v>46.5</v>
      </c>
      <c r="M5" s="34">
        <f>L5/$L$10*10</f>
        <v>6.1184210526315788</v>
      </c>
      <c r="N5" s="34">
        <v>23.25</v>
      </c>
      <c r="O5" s="34">
        <v>99</v>
      </c>
      <c r="P5" s="34">
        <f>O5/$O$10*10</f>
        <v>10</v>
      </c>
      <c r="Q5" s="36" t="s">
        <v>176</v>
      </c>
      <c r="R5" s="35" t="s">
        <v>173</v>
      </c>
      <c r="S5" s="35" t="s">
        <v>175</v>
      </c>
      <c r="T5" s="36" t="s">
        <v>174</v>
      </c>
      <c r="U5" s="34">
        <v>22.8</v>
      </c>
      <c r="V5" s="34">
        <f>U5/$U$10*5</f>
        <v>4.6530612244897966</v>
      </c>
      <c r="W5" s="34">
        <v>1</v>
      </c>
      <c r="X5" s="34">
        <v>17.66</v>
      </c>
      <c r="Y5" s="34">
        <f>W5+X5</f>
        <v>18.66</v>
      </c>
      <c r="Z5" s="34">
        <f>Y5/$Y$10*20</f>
        <v>3.7319999999999998</v>
      </c>
      <c r="AA5" s="34">
        <v>58</v>
      </c>
      <c r="AB5" s="34">
        <f>AA5/$AA$10*15</f>
        <v>15</v>
      </c>
      <c r="AC5" s="35" t="s">
        <v>177</v>
      </c>
      <c r="AD5" s="35" t="s">
        <v>178</v>
      </c>
      <c r="AE5" s="34">
        <v>12.5</v>
      </c>
      <c r="AF5" s="34">
        <f>AE5/$AE$10*5</f>
        <v>2.0833333333333335</v>
      </c>
      <c r="AG5" s="34">
        <f>AF5+AB5+Z5+V5+P5+N5+M5+F5</f>
        <v>73.170148943788035</v>
      </c>
      <c r="AH5" s="34">
        <f t="shared" ref="AH5:AH8" si="0">AG5*0.65</f>
        <v>47.560596813462226</v>
      </c>
    </row>
    <row r="6" spans="1:35" s="63" customFormat="1" ht="42.75">
      <c r="A6" s="33">
        <v>3</v>
      </c>
      <c r="B6" s="33" t="s">
        <v>128</v>
      </c>
      <c r="C6" s="33" t="s">
        <v>129</v>
      </c>
      <c r="D6" s="33" t="s">
        <v>117</v>
      </c>
      <c r="E6" s="34">
        <v>24</v>
      </c>
      <c r="F6" s="34">
        <f>E6/$E$10*10</f>
        <v>6.6666666666666661</v>
      </c>
      <c r="G6" s="33" t="s">
        <v>130</v>
      </c>
      <c r="H6" s="33" t="s">
        <v>131</v>
      </c>
      <c r="I6" s="33" t="s">
        <v>132</v>
      </c>
      <c r="J6" s="34">
        <v>42</v>
      </c>
      <c r="K6" s="34">
        <v>1</v>
      </c>
      <c r="L6" s="34">
        <f>J6+K6</f>
        <v>43</v>
      </c>
      <c r="M6" s="34">
        <f>L6/$L$10*10</f>
        <v>5.6578947368421053</v>
      </c>
      <c r="N6" s="34">
        <v>23.64</v>
      </c>
      <c r="O6" s="34">
        <v>99</v>
      </c>
      <c r="P6" s="34">
        <f>O6/$O$10*10</f>
        <v>10</v>
      </c>
      <c r="Q6" s="36" t="s">
        <v>134</v>
      </c>
      <c r="R6" s="35" t="s">
        <v>135</v>
      </c>
      <c r="S6" s="35" t="s">
        <v>137</v>
      </c>
      <c r="T6" s="36" t="s">
        <v>136</v>
      </c>
      <c r="U6" s="34">
        <v>24.5</v>
      </c>
      <c r="V6" s="34">
        <f>U6/$U$10*5</f>
        <v>5</v>
      </c>
      <c r="W6" s="34">
        <v>50</v>
      </c>
      <c r="X6" s="34">
        <v>0</v>
      </c>
      <c r="Y6" s="34">
        <f>W6+X6</f>
        <v>50</v>
      </c>
      <c r="Z6" s="34">
        <f>Y6/$Y$10*20</f>
        <v>10</v>
      </c>
      <c r="AA6" s="34">
        <v>43</v>
      </c>
      <c r="AB6" s="34">
        <f>AA6/$AA$10*15</f>
        <v>11.120689655172415</v>
      </c>
      <c r="AC6" s="35" t="s">
        <v>138</v>
      </c>
      <c r="AD6" s="35" t="s">
        <v>139</v>
      </c>
      <c r="AE6" s="34">
        <v>5.5</v>
      </c>
      <c r="AF6" s="34">
        <f>AE6/$AE$10*5</f>
        <v>0.91666666666666663</v>
      </c>
      <c r="AG6" s="34">
        <f>AF6+AB6+Z6+V6+P6+N6+M6+F6</f>
        <v>73.001917725347866</v>
      </c>
      <c r="AH6" s="34">
        <f t="shared" si="0"/>
        <v>47.451246521476115</v>
      </c>
    </row>
    <row r="7" spans="1:35" s="63" customFormat="1" ht="56.25" customHeight="1">
      <c r="A7" s="33">
        <v>4</v>
      </c>
      <c r="B7" s="33" t="s">
        <v>150</v>
      </c>
      <c r="C7" s="33" t="s">
        <v>31</v>
      </c>
      <c r="D7" s="33" t="s">
        <v>117</v>
      </c>
      <c r="E7" s="34">
        <v>24</v>
      </c>
      <c r="F7" s="34">
        <f>E7/$E$10*10</f>
        <v>6.6666666666666661</v>
      </c>
      <c r="G7" s="35" t="s">
        <v>151</v>
      </c>
      <c r="H7" s="38" t="s">
        <v>152</v>
      </c>
      <c r="I7" s="35" t="s">
        <v>166</v>
      </c>
      <c r="J7" s="34">
        <v>41.75</v>
      </c>
      <c r="K7" s="34">
        <v>0</v>
      </c>
      <c r="L7" s="34">
        <f t="shared" ref="L7:L8" si="1">J7+K7</f>
        <v>41.75</v>
      </c>
      <c r="M7" s="34">
        <f>L7/$L$10*10</f>
        <v>5.4934210526315788</v>
      </c>
      <c r="N7" s="34">
        <v>20.84</v>
      </c>
      <c r="O7" s="34">
        <v>99</v>
      </c>
      <c r="P7" s="34">
        <f>O7/$O$10*10</f>
        <v>10</v>
      </c>
      <c r="Q7" s="36" t="s">
        <v>154</v>
      </c>
      <c r="R7" s="35" t="s">
        <v>156</v>
      </c>
      <c r="S7" s="35"/>
      <c r="T7" s="36" t="s">
        <v>155</v>
      </c>
      <c r="U7" s="34">
        <v>13.5</v>
      </c>
      <c r="V7" s="34">
        <f>U7/$U$10*5</f>
        <v>2.7551020408163263</v>
      </c>
      <c r="W7" s="34">
        <v>30</v>
      </c>
      <c r="X7" s="34">
        <v>26.32</v>
      </c>
      <c r="Y7" s="34">
        <f t="shared" ref="Y7:Y8" si="2">W7+X7</f>
        <v>56.32</v>
      </c>
      <c r="Z7" s="34">
        <f>Y7/$Y$10*20</f>
        <v>11.264000000000001</v>
      </c>
      <c r="AA7" s="34">
        <v>50</v>
      </c>
      <c r="AB7" s="34">
        <f>AA7/$AA$10*15</f>
        <v>12.931034482758619</v>
      </c>
      <c r="AC7" s="35" t="s">
        <v>37</v>
      </c>
      <c r="AD7" s="35">
        <v>6</v>
      </c>
      <c r="AE7" s="34">
        <v>3</v>
      </c>
      <c r="AF7" s="34">
        <f>AE7/$AE$10*5</f>
        <v>0.5</v>
      </c>
      <c r="AG7" s="34">
        <f t="shared" ref="AG7:AG8" si="3">AF7+AB7+Z7+V7+P7+N7+M7+F7</f>
        <v>70.45022424287319</v>
      </c>
      <c r="AH7" s="34">
        <f t="shared" si="0"/>
        <v>45.792645757867575</v>
      </c>
    </row>
    <row r="8" spans="1:35" s="63" customFormat="1" ht="55.5" customHeight="1">
      <c r="A8" s="33">
        <v>5</v>
      </c>
      <c r="B8" s="33" t="s">
        <v>157</v>
      </c>
      <c r="C8" s="33" t="s">
        <v>158</v>
      </c>
      <c r="D8" s="33" t="s">
        <v>159</v>
      </c>
      <c r="E8" s="34">
        <v>27</v>
      </c>
      <c r="F8" s="34">
        <f>E8/$E$10*10</f>
        <v>7.5</v>
      </c>
      <c r="G8" s="35" t="s">
        <v>160</v>
      </c>
      <c r="H8" s="35" t="s">
        <v>161</v>
      </c>
      <c r="I8" s="35" t="s">
        <v>167</v>
      </c>
      <c r="J8" s="34">
        <v>73.5</v>
      </c>
      <c r="K8" s="34">
        <v>0</v>
      </c>
      <c r="L8" s="34">
        <f t="shared" si="1"/>
        <v>73.5</v>
      </c>
      <c r="M8" s="34">
        <f>L8/$L$10*10</f>
        <v>9.6710526315789469</v>
      </c>
      <c r="N8" s="34">
        <v>24.22</v>
      </c>
      <c r="O8" s="34">
        <v>99</v>
      </c>
      <c r="P8" s="34">
        <f>O8/$O$10*10</f>
        <v>10</v>
      </c>
      <c r="Q8" s="36" t="s">
        <v>162</v>
      </c>
      <c r="R8" s="35" t="s">
        <v>163</v>
      </c>
      <c r="S8" s="35">
        <v>9</v>
      </c>
      <c r="T8" s="36">
        <v>18</v>
      </c>
      <c r="U8" s="34">
        <v>18</v>
      </c>
      <c r="V8" s="34">
        <f>U8/$U$10*5</f>
        <v>3.6734693877551021</v>
      </c>
      <c r="W8" s="34">
        <v>25</v>
      </c>
      <c r="X8" s="34">
        <v>31.16</v>
      </c>
      <c r="Y8" s="34">
        <f t="shared" si="2"/>
        <v>56.16</v>
      </c>
      <c r="Z8" s="34">
        <f>Y8/$Y$10*20</f>
        <v>11.231999999999999</v>
      </c>
      <c r="AA8" s="34">
        <v>2</v>
      </c>
      <c r="AB8" s="34">
        <f>AA8/$AA$10*15</f>
        <v>0.51724137931034486</v>
      </c>
      <c r="AC8" s="35" t="s">
        <v>164</v>
      </c>
      <c r="AD8" s="35" t="s">
        <v>165</v>
      </c>
      <c r="AE8" s="34">
        <v>8.5</v>
      </c>
      <c r="AF8" s="34">
        <f>AE8/$AE$10*5</f>
        <v>1.4166666666666665</v>
      </c>
      <c r="AG8" s="34">
        <f t="shared" si="3"/>
        <v>68.230430065311054</v>
      </c>
      <c r="AH8" s="34">
        <f t="shared" si="0"/>
        <v>44.34977954245219</v>
      </c>
    </row>
    <row r="10" spans="1:35">
      <c r="E10" s="64">
        <v>36</v>
      </c>
      <c r="L10">
        <v>76</v>
      </c>
      <c r="N10" s="64">
        <v>25</v>
      </c>
      <c r="O10" s="64">
        <v>99</v>
      </c>
      <c r="U10" s="64">
        <v>24.5</v>
      </c>
      <c r="Y10">
        <v>100</v>
      </c>
      <c r="AA10" s="64">
        <v>58</v>
      </c>
      <c r="AE10" s="64">
        <v>30</v>
      </c>
    </row>
  </sheetData>
  <mergeCells count="20">
    <mergeCell ref="AG2:AG3"/>
    <mergeCell ref="AH2:AH3"/>
    <mergeCell ref="Q2:U2"/>
    <mergeCell ref="V2:V3"/>
    <mergeCell ref="W2:Y2"/>
    <mergeCell ref="Z2:Z3"/>
    <mergeCell ref="AA2:AA3"/>
    <mergeCell ref="AB2:AB3"/>
    <mergeCell ref="A1:AH1"/>
    <mergeCell ref="A2:A3"/>
    <mergeCell ref="B2:B3"/>
    <mergeCell ref="C2:E2"/>
    <mergeCell ref="F2:F3"/>
    <mergeCell ref="G2:L2"/>
    <mergeCell ref="M2:M3"/>
    <mergeCell ref="N2:N3"/>
    <mergeCell ref="O2:O3"/>
    <mergeCell ref="P2:P3"/>
    <mergeCell ref="AC2:AE2"/>
    <mergeCell ref="AF2:AF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zoomScaleNormal="100" workbookViewId="0">
      <pane ySplit="3" topLeftCell="A4" activePane="bottomLeft" state="frozen"/>
      <selection pane="bottomLeft" sqref="A1:AH1"/>
    </sheetView>
  </sheetViews>
  <sheetFormatPr defaultRowHeight="14.25"/>
  <cols>
    <col min="1" max="1" width="9.125" bestFit="1" customWidth="1"/>
    <col min="4" max="6" width="9.125" bestFit="1" customWidth="1"/>
    <col min="8" max="8" width="6.75" bestFit="1" customWidth="1"/>
    <col min="9" max="9" width="5.5" bestFit="1" customWidth="1"/>
    <col min="10" max="10" width="7.5" bestFit="1" customWidth="1"/>
    <col min="11" max="11" width="6.875" bestFit="1" customWidth="1"/>
    <col min="12" max="13" width="7.5" bestFit="1" customWidth="1"/>
    <col min="14" max="14" width="9.125" bestFit="1" customWidth="1"/>
    <col min="15" max="16" width="7.5" bestFit="1" customWidth="1"/>
    <col min="17" max="17" width="15.375" customWidth="1"/>
    <col min="18" max="18" width="14.125" bestFit="1" customWidth="1"/>
    <col min="19" max="20" width="4.625" bestFit="1" customWidth="1"/>
    <col min="21" max="21" width="7.5" bestFit="1" customWidth="1"/>
    <col min="22" max="22" width="9.125" bestFit="1" customWidth="1"/>
    <col min="23" max="23" width="7.5" bestFit="1" customWidth="1"/>
    <col min="24" max="24" width="4.625" bestFit="1" customWidth="1"/>
    <col min="25" max="26" width="7.5" bestFit="1" customWidth="1"/>
    <col min="27" max="28" width="9.125" bestFit="1" customWidth="1"/>
    <col min="29" max="29" width="7.375" customWidth="1"/>
    <col min="30" max="30" width="4.625" bestFit="1" customWidth="1"/>
    <col min="31" max="31" width="7.5" bestFit="1" customWidth="1"/>
    <col min="32" max="32" width="9.125" bestFit="1" customWidth="1"/>
    <col min="33" max="34" width="7.5" bestFit="1" customWidth="1"/>
  </cols>
  <sheetData>
    <row r="1" spans="1:35" s="19" customFormat="1" ht="22.5">
      <c r="A1" s="94" t="s">
        <v>307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10"/>
    </row>
    <row r="2" spans="1:35" s="11" customFormat="1" ht="35.25" customHeight="1">
      <c r="A2" s="91" t="s">
        <v>0</v>
      </c>
      <c r="B2" s="96" t="s">
        <v>1</v>
      </c>
      <c r="C2" s="96" t="s">
        <v>2</v>
      </c>
      <c r="D2" s="96"/>
      <c r="E2" s="96"/>
      <c r="F2" s="92" t="s">
        <v>62</v>
      </c>
      <c r="G2" s="96" t="s">
        <v>3</v>
      </c>
      <c r="H2" s="96"/>
      <c r="I2" s="96"/>
      <c r="J2" s="96"/>
      <c r="K2" s="96"/>
      <c r="L2" s="96"/>
      <c r="M2" s="97" t="s">
        <v>63</v>
      </c>
      <c r="N2" s="98" t="s">
        <v>75</v>
      </c>
      <c r="O2" s="99" t="s">
        <v>25</v>
      </c>
      <c r="P2" s="92" t="s">
        <v>63</v>
      </c>
      <c r="Q2" s="91" t="s">
        <v>4</v>
      </c>
      <c r="R2" s="91"/>
      <c r="S2" s="91"/>
      <c r="T2" s="91"/>
      <c r="U2" s="91"/>
      <c r="V2" s="101" t="s">
        <v>64</v>
      </c>
      <c r="W2" s="91" t="s">
        <v>23</v>
      </c>
      <c r="X2" s="91"/>
      <c r="Y2" s="91"/>
      <c r="Z2" s="92" t="s">
        <v>65</v>
      </c>
      <c r="AA2" s="93" t="s">
        <v>66</v>
      </c>
      <c r="AB2" s="92" t="s">
        <v>67</v>
      </c>
      <c r="AC2" s="96" t="s">
        <v>5</v>
      </c>
      <c r="AD2" s="96"/>
      <c r="AE2" s="96"/>
      <c r="AF2" s="100" t="s">
        <v>69</v>
      </c>
      <c r="AG2" s="93" t="s">
        <v>68</v>
      </c>
      <c r="AH2" s="93" t="s">
        <v>7</v>
      </c>
    </row>
    <row r="3" spans="1:35" s="11" customFormat="1" ht="51.6" customHeight="1">
      <c r="A3" s="96"/>
      <c r="B3" s="96"/>
      <c r="C3" s="12" t="s">
        <v>8</v>
      </c>
      <c r="D3" s="12" t="s">
        <v>9</v>
      </c>
      <c r="E3" s="29" t="s">
        <v>24</v>
      </c>
      <c r="F3" s="92"/>
      <c r="G3" s="25" t="s">
        <v>11</v>
      </c>
      <c r="H3" s="12" t="s">
        <v>12</v>
      </c>
      <c r="I3" s="12" t="s">
        <v>13</v>
      </c>
      <c r="J3" s="29" t="s">
        <v>10</v>
      </c>
      <c r="K3" s="29" t="s">
        <v>14</v>
      </c>
      <c r="L3" s="29" t="s">
        <v>15</v>
      </c>
      <c r="M3" s="97"/>
      <c r="N3" s="98"/>
      <c r="O3" s="99"/>
      <c r="P3" s="92"/>
      <c r="Q3" s="29" t="s">
        <v>16</v>
      </c>
      <c r="R3" s="29" t="s">
        <v>17</v>
      </c>
      <c r="S3" s="12" t="s">
        <v>18</v>
      </c>
      <c r="T3" s="29" t="s">
        <v>19</v>
      </c>
      <c r="U3" s="29" t="s">
        <v>28</v>
      </c>
      <c r="V3" s="101"/>
      <c r="W3" s="29" t="s">
        <v>26</v>
      </c>
      <c r="X3" s="29" t="s">
        <v>27</v>
      </c>
      <c r="Y3" s="29" t="s">
        <v>10</v>
      </c>
      <c r="Z3" s="92"/>
      <c r="AA3" s="93"/>
      <c r="AB3" s="92"/>
      <c r="AC3" s="28" t="s">
        <v>20</v>
      </c>
      <c r="AD3" s="57" t="s">
        <v>21</v>
      </c>
      <c r="AE3" s="29" t="s">
        <v>10</v>
      </c>
      <c r="AF3" s="100"/>
      <c r="AG3" s="93"/>
      <c r="AH3" s="93"/>
    </row>
    <row r="4" spans="1:35" s="15" customFormat="1" ht="81">
      <c r="A4" s="78">
        <v>1</v>
      </c>
      <c r="B4" s="78" t="s">
        <v>88</v>
      </c>
      <c r="C4" s="78" t="s">
        <v>89</v>
      </c>
      <c r="D4" s="79">
        <v>10</v>
      </c>
      <c r="E4" s="78">
        <v>30</v>
      </c>
      <c r="F4" s="80">
        <f>E4/$E$9*10</f>
        <v>5.2631578947368416</v>
      </c>
      <c r="G4" s="81" t="s">
        <v>90</v>
      </c>
      <c r="H4" s="81" t="s">
        <v>91</v>
      </c>
      <c r="I4" s="82">
        <v>28</v>
      </c>
      <c r="J4" s="83">
        <v>56</v>
      </c>
      <c r="K4" s="84">
        <v>1</v>
      </c>
      <c r="L4" s="83">
        <f>J4+K4</f>
        <v>57</v>
      </c>
      <c r="M4" s="80">
        <f>L4/$L$9*10</f>
        <v>8.7692307692307701</v>
      </c>
      <c r="N4" s="80">
        <v>25</v>
      </c>
      <c r="O4" s="80">
        <v>99</v>
      </c>
      <c r="P4" s="80">
        <f>O4/$O$9*10</f>
        <v>10</v>
      </c>
      <c r="Q4" s="81" t="s">
        <v>95</v>
      </c>
      <c r="R4" s="81" t="s">
        <v>93</v>
      </c>
      <c r="S4" s="81" t="s">
        <v>94</v>
      </c>
      <c r="T4" s="81" t="s">
        <v>96</v>
      </c>
      <c r="U4" s="80">
        <v>32</v>
      </c>
      <c r="V4" s="80">
        <f>U4/$U$9*5</f>
        <v>4.2105263157894735</v>
      </c>
      <c r="W4" s="78">
        <v>40</v>
      </c>
      <c r="X4" s="78">
        <v>40</v>
      </c>
      <c r="Y4" s="80">
        <f>W4+X4</f>
        <v>80</v>
      </c>
      <c r="Z4" s="80">
        <f>Y4/$Z$9*20</f>
        <v>20</v>
      </c>
      <c r="AA4" s="80">
        <v>58</v>
      </c>
      <c r="AB4" s="80">
        <f>AA4/$AA$9*15</f>
        <v>15</v>
      </c>
      <c r="AC4" s="81" t="s">
        <v>97</v>
      </c>
      <c r="AD4" s="81" t="s">
        <v>98</v>
      </c>
      <c r="AE4" s="83">
        <v>4</v>
      </c>
      <c r="AF4" s="80">
        <f>AE4/$AE$9*5</f>
        <v>1.2121212121212122</v>
      </c>
      <c r="AG4" s="80">
        <f>AF4+AB4+Z4+V4+P4+N4+M4+F4</f>
        <v>89.455036191878293</v>
      </c>
      <c r="AH4" s="80">
        <f>AG4*0.65</f>
        <v>58.145773524720894</v>
      </c>
    </row>
    <row r="5" spans="1:35" s="15" customFormat="1" ht="82.5" customHeight="1">
      <c r="A5" s="78">
        <v>2</v>
      </c>
      <c r="B5" s="78" t="s">
        <v>99</v>
      </c>
      <c r="C5" s="78" t="s">
        <v>100</v>
      </c>
      <c r="D5" s="79">
        <v>19</v>
      </c>
      <c r="E5" s="78">
        <v>57</v>
      </c>
      <c r="F5" s="80">
        <f t="shared" ref="F5:F8" si="0">E5/$E$9*10</f>
        <v>10</v>
      </c>
      <c r="G5" s="81" t="s">
        <v>51</v>
      </c>
      <c r="H5" s="81" t="s">
        <v>101</v>
      </c>
      <c r="I5" s="82" t="s">
        <v>121</v>
      </c>
      <c r="J5" s="83">
        <v>50.5</v>
      </c>
      <c r="K5" s="84">
        <v>0</v>
      </c>
      <c r="L5" s="83">
        <f>J5+K5</f>
        <v>50.5</v>
      </c>
      <c r="M5" s="80">
        <f t="shared" ref="M5:M8" si="1">L5/$L$9*10</f>
        <v>7.7692307692307692</v>
      </c>
      <c r="N5" s="80">
        <v>20.5</v>
      </c>
      <c r="O5" s="80">
        <v>99</v>
      </c>
      <c r="P5" s="80">
        <f t="shared" ref="P5:P8" si="2">O5/$O$9*10</f>
        <v>10</v>
      </c>
      <c r="Q5" s="81" t="s">
        <v>92</v>
      </c>
      <c r="R5" s="78" t="s">
        <v>102</v>
      </c>
      <c r="S5" s="78">
        <v>19</v>
      </c>
      <c r="T5" s="78">
        <v>38</v>
      </c>
      <c r="U5" s="81">
        <v>38</v>
      </c>
      <c r="V5" s="80">
        <f t="shared" ref="V5:V8" si="3">U5/$U$9*5</f>
        <v>5</v>
      </c>
      <c r="W5" s="83">
        <v>1</v>
      </c>
      <c r="X5" s="78">
        <v>40</v>
      </c>
      <c r="Y5" s="80">
        <f t="shared" ref="Y5:Y8" si="4">W5+X5</f>
        <v>41</v>
      </c>
      <c r="Z5" s="80">
        <f t="shared" ref="Z5:Z8" si="5">Y5/$Z$9*20</f>
        <v>10.25</v>
      </c>
      <c r="AA5" s="80">
        <v>0</v>
      </c>
      <c r="AB5" s="80">
        <f t="shared" ref="AB5:AB8" si="6">AA5/$AA$9*15</f>
        <v>0</v>
      </c>
      <c r="AC5" s="81" t="s">
        <v>103</v>
      </c>
      <c r="AD5" s="81" t="s">
        <v>104</v>
      </c>
      <c r="AE5" s="83">
        <v>16.5</v>
      </c>
      <c r="AF5" s="80">
        <f>AE5/$AE$9*5</f>
        <v>5</v>
      </c>
      <c r="AG5" s="80">
        <f t="shared" ref="AG5:AG8" si="7">AF5+AB5+Z5+V5+P5+N5+M5+F5</f>
        <v>68.519230769230774</v>
      </c>
      <c r="AH5" s="80">
        <f t="shared" ref="AH5:AH8" si="8">AG5*0.65</f>
        <v>44.537500000000001</v>
      </c>
    </row>
    <row r="6" spans="1:35" s="15" customFormat="1" ht="61.5" customHeight="1">
      <c r="A6" s="78">
        <v>3</v>
      </c>
      <c r="B6" s="78" t="s">
        <v>115</v>
      </c>
      <c r="C6" s="78" t="s">
        <v>116</v>
      </c>
      <c r="D6" s="79" t="s">
        <v>117</v>
      </c>
      <c r="E6" s="78">
        <v>24</v>
      </c>
      <c r="F6" s="80">
        <f>E6/$E$9*10</f>
        <v>4.2105263157894735</v>
      </c>
      <c r="G6" s="81" t="s">
        <v>118</v>
      </c>
      <c r="H6" s="81" t="s">
        <v>119</v>
      </c>
      <c r="I6" s="82" t="s">
        <v>120</v>
      </c>
      <c r="J6" s="78">
        <v>36.5</v>
      </c>
      <c r="K6" s="84">
        <v>0</v>
      </c>
      <c r="L6" s="83">
        <f>J6+K6</f>
        <v>36.5</v>
      </c>
      <c r="M6" s="80">
        <f>L6/$L$9*10</f>
        <v>5.615384615384615</v>
      </c>
      <c r="N6" s="80">
        <v>20.71</v>
      </c>
      <c r="O6" s="80">
        <v>98</v>
      </c>
      <c r="P6" s="80">
        <f t="shared" si="2"/>
        <v>9.8989898989898997</v>
      </c>
      <c r="Q6" s="81" t="s">
        <v>124</v>
      </c>
      <c r="R6" s="81" t="s">
        <v>126</v>
      </c>
      <c r="S6" s="81" t="s">
        <v>123</v>
      </c>
      <c r="T6" s="81" t="s">
        <v>125</v>
      </c>
      <c r="U6" s="81">
        <v>4.5</v>
      </c>
      <c r="V6" s="80">
        <f>U6/$U$9*5</f>
        <v>0.59210526315789469</v>
      </c>
      <c r="W6" s="83">
        <v>40</v>
      </c>
      <c r="X6" s="78">
        <v>40</v>
      </c>
      <c r="Y6" s="80">
        <f>W6+X6</f>
        <v>80</v>
      </c>
      <c r="Z6" s="80">
        <f>Y6/$Z$9*20</f>
        <v>20</v>
      </c>
      <c r="AA6" s="85">
        <v>20</v>
      </c>
      <c r="AB6" s="80">
        <f>AA6/$AA$9*15</f>
        <v>5.1724137931034484</v>
      </c>
      <c r="AC6" s="81"/>
      <c r="AD6" s="81"/>
      <c r="AE6" s="83"/>
      <c r="AF6" s="80">
        <f>AE6/$AE$9*5</f>
        <v>0</v>
      </c>
      <c r="AG6" s="80">
        <f>AF6+AB6+Z6+V6+P6+N6+M6+F6</f>
        <v>66.199419886425332</v>
      </c>
      <c r="AH6" s="80">
        <f t="shared" si="8"/>
        <v>43.029622926176465</v>
      </c>
    </row>
    <row r="7" spans="1:35" s="15" customFormat="1" ht="61.5" customHeight="1">
      <c r="A7" s="78">
        <v>4</v>
      </c>
      <c r="B7" s="78" t="s">
        <v>105</v>
      </c>
      <c r="C7" s="78" t="s">
        <v>106</v>
      </c>
      <c r="D7" s="79">
        <v>17</v>
      </c>
      <c r="E7" s="78">
        <v>51</v>
      </c>
      <c r="F7" s="80">
        <f t="shared" si="0"/>
        <v>8.9473684210526319</v>
      </c>
      <c r="G7" s="81" t="s">
        <v>107</v>
      </c>
      <c r="H7" s="81" t="s">
        <v>108</v>
      </c>
      <c r="I7" s="82" t="s">
        <v>122</v>
      </c>
      <c r="J7" s="83">
        <v>65</v>
      </c>
      <c r="K7" s="84">
        <v>0</v>
      </c>
      <c r="L7" s="83">
        <f>J7+K7</f>
        <v>65</v>
      </c>
      <c r="M7" s="80">
        <f t="shared" si="1"/>
        <v>10</v>
      </c>
      <c r="N7" s="80">
        <v>22.29</v>
      </c>
      <c r="O7" s="80">
        <v>97</v>
      </c>
      <c r="P7" s="80">
        <f t="shared" si="2"/>
        <v>9.7979797979797976</v>
      </c>
      <c r="Q7" s="81" t="s">
        <v>109</v>
      </c>
      <c r="R7" s="78" t="s">
        <v>110</v>
      </c>
      <c r="S7" s="78">
        <v>17</v>
      </c>
      <c r="T7" s="78">
        <v>8.5</v>
      </c>
      <c r="U7" s="81">
        <v>8.5</v>
      </c>
      <c r="V7" s="80">
        <f t="shared" si="3"/>
        <v>1.118421052631579</v>
      </c>
      <c r="W7" s="83">
        <v>9</v>
      </c>
      <c r="X7" s="78">
        <v>0</v>
      </c>
      <c r="Y7" s="80">
        <f t="shared" si="4"/>
        <v>9</v>
      </c>
      <c r="Z7" s="80">
        <f t="shared" si="5"/>
        <v>2.25</v>
      </c>
      <c r="AA7" s="80">
        <v>0</v>
      </c>
      <c r="AB7" s="80">
        <f t="shared" si="6"/>
        <v>0</v>
      </c>
      <c r="AC7" s="81">
        <v>0</v>
      </c>
      <c r="AD7" s="81">
        <v>0</v>
      </c>
      <c r="AE7" s="83">
        <v>0</v>
      </c>
      <c r="AF7" s="80">
        <f>AE7/$AE$9*5</f>
        <v>0</v>
      </c>
      <c r="AG7" s="80">
        <f t="shared" si="7"/>
        <v>54.403769271664004</v>
      </c>
      <c r="AH7" s="80">
        <f t="shared" si="8"/>
        <v>35.362450026581605</v>
      </c>
    </row>
    <row r="8" spans="1:35" s="15" customFormat="1" ht="61.5" customHeight="1">
      <c r="A8" s="78">
        <v>5</v>
      </c>
      <c r="B8" s="78" t="s">
        <v>111</v>
      </c>
      <c r="C8" s="78" t="s">
        <v>112</v>
      </c>
      <c r="D8" s="79">
        <v>18</v>
      </c>
      <c r="E8" s="78">
        <v>54</v>
      </c>
      <c r="F8" s="80">
        <f t="shared" si="0"/>
        <v>9.473684210526315</v>
      </c>
      <c r="G8" s="81" t="s">
        <v>113</v>
      </c>
      <c r="H8" s="81" t="s">
        <v>114</v>
      </c>
      <c r="I8" s="82">
        <v>30</v>
      </c>
      <c r="J8" s="78">
        <v>60</v>
      </c>
      <c r="K8" s="84">
        <v>0</v>
      </c>
      <c r="L8" s="83">
        <f>J8+K8</f>
        <v>60</v>
      </c>
      <c r="M8" s="80">
        <f t="shared" si="1"/>
        <v>9.2307692307692317</v>
      </c>
      <c r="N8" s="80">
        <v>19</v>
      </c>
      <c r="O8" s="80">
        <v>0</v>
      </c>
      <c r="P8" s="80">
        <f t="shared" si="2"/>
        <v>0</v>
      </c>
      <c r="Q8" s="81"/>
      <c r="R8" s="78"/>
      <c r="S8" s="78">
        <v>0</v>
      </c>
      <c r="T8" s="78">
        <v>0</v>
      </c>
      <c r="U8" s="81">
        <v>0</v>
      </c>
      <c r="V8" s="80">
        <f t="shared" si="3"/>
        <v>0</v>
      </c>
      <c r="W8" s="83">
        <v>0</v>
      </c>
      <c r="X8" s="78">
        <v>0</v>
      </c>
      <c r="Y8" s="80">
        <f t="shared" si="4"/>
        <v>0</v>
      </c>
      <c r="Z8" s="80">
        <f t="shared" si="5"/>
        <v>0</v>
      </c>
      <c r="AA8" s="85">
        <v>0</v>
      </c>
      <c r="AB8" s="80">
        <f t="shared" si="6"/>
        <v>0</v>
      </c>
      <c r="AC8" s="81" t="s">
        <v>127</v>
      </c>
      <c r="AD8" s="81">
        <v>2</v>
      </c>
      <c r="AE8" s="83">
        <v>1</v>
      </c>
      <c r="AF8" s="80">
        <f>AE8/$AE$9*5</f>
        <v>0.30303030303030304</v>
      </c>
      <c r="AG8" s="80">
        <f t="shared" si="7"/>
        <v>38.007483744325853</v>
      </c>
      <c r="AH8" s="80">
        <f t="shared" si="8"/>
        <v>24.704864433811807</v>
      </c>
    </row>
    <row r="9" spans="1:35">
      <c r="A9" s="86"/>
      <c r="B9" s="86"/>
      <c r="C9" s="86"/>
      <c r="D9" s="86"/>
      <c r="E9" s="87">
        <v>57</v>
      </c>
      <c r="F9" s="86"/>
      <c r="G9" s="86"/>
      <c r="H9" s="86"/>
      <c r="I9" s="86"/>
      <c r="J9" s="86"/>
      <c r="K9" s="86"/>
      <c r="L9" s="86">
        <v>65</v>
      </c>
      <c r="M9" s="86"/>
      <c r="N9" s="86"/>
      <c r="O9" s="88">
        <v>99</v>
      </c>
      <c r="P9" s="86"/>
      <c r="Q9" s="86"/>
      <c r="R9" s="86"/>
      <c r="S9" s="86"/>
      <c r="T9" s="86"/>
      <c r="U9" s="89">
        <v>38</v>
      </c>
      <c r="V9" s="86"/>
      <c r="W9" s="86"/>
      <c r="X9" s="86"/>
      <c r="Y9" s="86"/>
      <c r="Z9" s="86">
        <v>80</v>
      </c>
      <c r="AA9" s="88">
        <v>58</v>
      </c>
      <c r="AB9" s="86"/>
      <c r="AC9" s="86"/>
      <c r="AD9" s="86"/>
      <c r="AE9" s="90">
        <v>16.5</v>
      </c>
      <c r="AF9" s="80"/>
      <c r="AG9" s="86"/>
      <c r="AH9" s="86"/>
    </row>
  </sheetData>
  <mergeCells count="20">
    <mergeCell ref="AG2:AG3"/>
    <mergeCell ref="AH2:AH3"/>
    <mergeCell ref="Q2:U2"/>
    <mergeCell ref="V2:V3"/>
    <mergeCell ref="W2:Y2"/>
    <mergeCell ref="Z2:Z3"/>
    <mergeCell ref="AA2:AA3"/>
    <mergeCell ref="AB2:AB3"/>
    <mergeCell ref="A1:AH1"/>
    <mergeCell ref="A2:A3"/>
    <mergeCell ref="B2:B3"/>
    <mergeCell ref="C2:E2"/>
    <mergeCell ref="F2:F3"/>
    <mergeCell ref="G2:L2"/>
    <mergeCell ref="M2:M3"/>
    <mergeCell ref="N2:N3"/>
    <mergeCell ref="O2:O3"/>
    <mergeCell ref="P2:P3"/>
    <mergeCell ref="AC2:AE2"/>
    <mergeCell ref="AF2:AF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workbookViewId="0">
      <selection sqref="A1:AD1"/>
    </sheetView>
  </sheetViews>
  <sheetFormatPr defaultRowHeight="14.25"/>
  <cols>
    <col min="1" max="1" width="3" bestFit="1" customWidth="1"/>
    <col min="2" max="2" width="7.125" bestFit="1" customWidth="1"/>
    <col min="3" max="3" width="7.375" customWidth="1"/>
    <col min="4" max="4" width="5.375" customWidth="1"/>
    <col min="5" max="5" width="3.5" customWidth="1"/>
    <col min="6" max="6" width="8.25" customWidth="1"/>
    <col min="7" max="7" width="9" customWidth="1"/>
    <col min="8" max="8" width="7.375" customWidth="1"/>
    <col min="9" max="9" width="4.5" customWidth="1"/>
    <col min="10" max="10" width="7.5" customWidth="1"/>
    <col min="11" max="11" width="9.75" customWidth="1"/>
    <col min="12" max="13" width="9" customWidth="1"/>
    <col min="14" max="14" width="8.25" customWidth="1"/>
    <col min="15" max="15" width="7.5" customWidth="1"/>
    <col min="16" max="16" width="9" customWidth="1"/>
    <col min="17" max="17" width="4.5" customWidth="1"/>
    <col min="18" max="19" width="6.5" customWidth="1"/>
    <col min="20" max="20" width="9" customWidth="1"/>
    <col min="21" max="24" width="7.5" customWidth="1"/>
    <col min="25" max="25" width="4.5" customWidth="1"/>
    <col min="26" max="26" width="4.5" bestFit="1" customWidth="1"/>
    <col min="27" max="27" width="7.5" bestFit="1" customWidth="1"/>
    <col min="28" max="28" width="6.5" bestFit="1" customWidth="1"/>
    <col min="29" max="29" width="7.5" bestFit="1" customWidth="1"/>
    <col min="30" max="30" width="6" bestFit="1" customWidth="1"/>
  </cols>
  <sheetData>
    <row r="1" spans="1:31" s="2" customFormat="1" ht="22.5">
      <c r="A1" s="106" t="s">
        <v>308</v>
      </c>
      <c r="B1" s="10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"/>
    </row>
    <row r="2" spans="1:31" s="3" customFormat="1" ht="38.25" customHeight="1">
      <c r="A2" s="102" t="s">
        <v>0</v>
      </c>
      <c r="B2" s="104" t="s">
        <v>1</v>
      </c>
      <c r="C2" s="109" t="s">
        <v>2</v>
      </c>
      <c r="D2" s="110"/>
      <c r="E2" s="111"/>
      <c r="F2" s="92" t="s">
        <v>32</v>
      </c>
      <c r="G2" s="109" t="s">
        <v>3</v>
      </c>
      <c r="H2" s="110"/>
      <c r="I2" s="110"/>
      <c r="J2" s="110"/>
      <c r="K2" s="112" t="s">
        <v>32</v>
      </c>
      <c r="L2" s="114" t="s">
        <v>40</v>
      </c>
      <c r="M2" s="116" t="s">
        <v>41</v>
      </c>
      <c r="N2" s="99" t="s">
        <v>42</v>
      </c>
      <c r="O2" s="103" t="s">
        <v>43</v>
      </c>
      <c r="P2" s="121" t="s">
        <v>44</v>
      </c>
      <c r="Q2" s="102"/>
      <c r="R2" s="102"/>
      <c r="S2" s="102"/>
      <c r="T2" s="122" t="s">
        <v>45</v>
      </c>
      <c r="U2" s="102" t="s">
        <v>46</v>
      </c>
      <c r="V2" s="102"/>
      <c r="W2" s="102"/>
      <c r="X2" s="92" t="s">
        <v>43</v>
      </c>
      <c r="Y2" s="104" t="s">
        <v>47</v>
      </c>
      <c r="Z2" s="104"/>
      <c r="AA2" s="104"/>
      <c r="AB2" s="100" t="s">
        <v>48</v>
      </c>
      <c r="AC2" s="118" t="s">
        <v>6</v>
      </c>
      <c r="AD2" s="118" t="s">
        <v>7</v>
      </c>
    </row>
    <row r="3" spans="1:31" s="4" customFormat="1" ht="51.6" customHeight="1">
      <c r="A3" s="104"/>
      <c r="B3" s="108"/>
      <c r="C3" s="20" t="s">
        <v>8</v>
      </c>
      <c r="D3" s="20" t="s">
        <v>9</v>
      </c>
      <c r="E3" s="21" t="s">
        <v>24</v>
      </c>
      <c r="F3" s="103"/>
      <c r="G3" s="30" t="s">
        <v>11</v>
      </c>
      <c r="H3" s="20" t="s">
        <v>12</v>
      </c>
      <c r="I3" s="20" t="s">
        <v>13</v>
      </c>
      <c r="J3" s="22" t="s">
        <v>10</v>
      </c>
      <c r="K3" s="113"/>
      <c r="L3" s="115"/>
      <c r="M3" s="117"/>
      <c r="N3" s="99"/>
      <c r="O3" s="120"/>
      <c r="P3" s="37" t="s">
        <v>16</v>
      </c>
      <c r="Q3" s="6" t="s">
        <v>18</v>
      </c>
      <c r="R3" s="5" t="s">
        <v>19</v>
      </c>
      <c r="S3" s="5" t="s">
        <v>28</v>
      </c>
      <c r="T3" s="123"/>
      <c r="U3" s="22" t="s">
        <v>26</v>
      </c>
      <c r="V3" s="22" t="s">
        <v>27</v>
      </c>
      <c r="W3" s="22" t="s">
        <v>10</v>
      </c>
      <c r="X3" s="103"/>
      <c r="Y3" s="31" t="s">
        <v>20</v>
      </c>
      <c r="Z3" s="23" t="s">
        <v>21</v>
      </c>
      <c r="AA3" s="22" t="s">
        <v>10</v>
      </c>
      <c r="AB3" s="105"/>
      <c r="AC3" s="119"/>
      <c r="AD3" s="119"/>
    </row>
    <row r="4" spans="1:31" s="32" customFormat="1" ht="28.5">
      <c r="A4" s="33">
        <v>1</v>
      </c>
      <c r="B4" s="33" t="s">
        <v>33</v>
      </c>
      <c r="C4" s="33" t="s">
        <v>34</v>
      </c>
      <c r="D4" s="33">
        <v>17</v>
      </c>
      <c r="E4" s="33">
        <v>51</v>
      </c>
      <c r="F4" s="34">
        <f>E4/$E$9*10</f>
        <v>8.9473684210526319</v>
      </c>
      <c r="G4" s="33" t="s">
        <v>22</v>
      </c>
      <c r="H4" s="33" t="s">
        <v>35</v>
      </c>
      <c r="I4" s="33" t="s">
        <v>53</v>
      </c>
      <c r="J4" s="34">
        <v>60</v>
      </c>
      <c r="K4" s="34">
        <f>J4/$J$9*10</f>
        <v>10</v>
      </c>
      <c r="L4" s="33">
        <v>100</v>
      </c>
      <c r="M4" s="34">
        <v>30</v>
      </c>
      <c r="N4" s="33">
        <v>12</v>
      </c>
      <c r="O4" s="34">
        <v>20</v>
      </c>
      <c r="P4" s="33" t="s">
        <v>36</v>
      </c>
      <c r="Q4" s="33">
        <v>5</v>
      </c>
      <c r="R4" s="34">
        <v>5</v>
      </c>
      <c r="S4" s="34">
        <v>5</v>
      </c>
      <c r="T4" s="34">
        <v>5</v>
      </c>
      <c r="U4" s="33">
        <v>40</v>
      </c>
      <c r="V4" s="34">
        <v>35.840000000000003</v>
      </c>
      <c r="W4" s="34">
        <f>U4+V4</f>
        <v>75.84</v>
      </c>
      <c r="X4" s="34">
        <f>W4/$W$9*20</f>
        <v>20</v>
      </c>
      <c r="Y4" s="35" t="s">
        <v>39</v>
      </c>
      <c r="Z4" s="35" t="s">
        <v>38</v>
      </c>
      <c r="AA4" s="36">
        <v>5</v>
      </c>
      <c r="AB4" s="34">
        <f>AA4/$AA$9*5</f>
        <v>0.83333333333333326</v>
      </c>
      <c r="AC4" s="34">
        <f>F4+K4+M4+O4+T4+X4+AB4</f>
        <v>94.780701754385959</v>
      </c>
      <c r="AD4" s="33">
        <f>AC4*0.65</f>
        <v>61.607456140350877</v>
      </c>
    </row>
    <row r="5" spans="1:31" s="32" customFormat="1" ht="42.75">
      <c r="A5" s="33">
        <v>2</v>
      </c>
      <c r="B5" s="33" t="s">
        <v>55</v>
      </c>
      <c r="C5" s="33" t="s">
        <v>56</v>
      </c>
      <c r="D5" s="33">
        <v>19</v>
      </c>
      <c r="E5" s="33">
        <v>57</v>
      </c>
      <c r="F5" s="34">
        <f>E5/$E$9*10</f>
        <v>10</v>
      </c>
      <c r="G5" s="35" t="s">
        <v>57</v>
      </c>
      <c r="H5" s="35" t="s">
        <v>54</v>
      </c>
      <c r="I5" s="35" t="s">
        <v>58</v>
      </c>
      <c r="J5" s="34">
        <v>47.5</v>
      </c>
      <c r="K5" s="34">
        <f>J5/$J$9*10</f>
        <v>7.9166666666666661</v>
      </c>
      <c r="L5" s="33">
        <v>100</v>
      </c>
      <c r="M5" s="34">
        <v>30</v>
      </c>
      <c r="N5" s="33">
        <v>12</v>
      </c>
      <c r="O5" s="34">
        <v>20</v>
      </c>
      <c r="P5" s="33"/>
      <c r="Q5" s="33"/>
      <c r="R5" s="34">
        <v>0</v>
      </c>
      <c r="S5" s="34">
        <v>0</v>
      </c>
      <c r="T5" s="34">
        <v>0</v>
      </c>
      <c r="U5" s="33">
        <v>25</v>
      </c>
      <c r="V5" s="34">
        <v>0</v>
      </c>
      <c r="W5" s="34">
        <f>U5+V5</f>
        <v>25</v>
      </c>
      <c r="X5" s="34">
        <f>W5/$W$9*20</f>
        <v>6.5928270042194095</v>
      </c>
      <c r="Y5" s="35" t="s">
        <v>60</v>
      </c>
      <c r="Z5" s="35" t="s">
        <v>61</v>
      </c>
      <c r="AA5" s="36">
        <v>30</v>
      </c>
      <c r="AB5" s="34">
        <f>AA5/$AA$9*5</f>
        <v>5</v>
      </c>
      <c r="AC5" s="34">
        <f>F5+K5+M5+O5+T5+X5+AB5</f>
        <v>79.509493670886073</v>
      </c>
      <c r="AD5" s="33">
        <f>AC5*0.65</f>
        <v>51.681170886075947</v>
      </c>
    </row>
    <row r="6" spans="1:31" s="32" customFormat="1" ht="28.5">
      <c r="A6" s="33">
        <v>3</v>
      </c>
      <c r="B6" s="33" t="s">
        <v>49</v>
      </c>
      <c r="C6" s="33" t="s">
        <v>50</v>
      </c>
      <c r="D6" s="33">
        <v>16</v>
      </c>
      <c r="E6" s="33">
        <v>48</v>
      </c>
      <c r="F6" s="34">
        <f t="shared" ref="F6" si="0">E6/$E$9*10</f>
        <v>8.4210526315789469</v>
      </c>
      <c r="G6" s="35" t="s">
        <v>51</v>
      </c>
      <c r="H6" s="38" t="s">
        <v>54</v>
      </c>
      <c r="I6" s="35" t="s">
        <v>52</v>
      </c>
      <c r="J6" s="33">
        <v>47.5</v>
      </c>
      <c r="K6" s="34">
        <f t="shared" ref="K6" si="1">J6/$J$9*10</f>
        <v>7.9166666666666661</v>
      </c>
      <c r="L6" s="33">
        <v>100</v>
      </c>
      <c r="M6" s="34">
        <v>30</v>
      </c>
      <c r="N6" s="33">
        <v>12</v>
      </c>
      <c r="O6" s="34">
        <v>20</v>
      </c>
      <c r="P6" s="33"/>
      <c r="Q6" s="33"/>
      <c r="R6" s="34">
        <v>0</v>
      </c>
      <c r="S6" s="34">
        <v>0</v>
      </c>
      <c r="T6" s="34">
        <v>0</v>
      </c>
      <c r="U6" s="34">
        <v>18.329999999999998</v>
      </c>
      <c r="V6" s="34">
        <v>4.33</v>
      </c>
      <c r="W6" s="34">
        <f t="shared" ref="W6" si="2">U6+V6</f>
        <v>22.659999999999997</v>
      </c>
      <c r="X6" s="34">
        <f t="shared" ref="X6" si="3">W6/$W$9*20</f>
        <v>5.9757383966244717</v>
      </c>
      <c r="Y6" s="35"/>
      <c r="Z6" s="35"/>
      <c r="AA6" s="36">
        <v>0</v>
      </c>
      <c r="AB6" s="34">
        <f t="shared" ref="AB6" si="4">AA6/$AA$9*5</f>
        <v>0</v>
      </c>
      <c r="AC6" s="34">
        <f t="shared" ref="AC6" si="5">F6+K6+M6+O6+T6+X6+AB6</f>
        <v>72.313457694870095</v>
      </c>
      <c r="AD6" s="33">
        <f t="shared" ref="AD6" si="6">AC6*0.65</f>
        <v>47.003747501665565</v>
      </c>
    </row>
    <row r="7" spans="1:31" s="32" customFormat="1">
      <c r="A7" s="33"/>
      <c r="B7" s="33"/>
      <c r="C7" s="33"/>
      <c r="D7" s="33"/>
      <c r="E7" s="33"/>
      <c r="F7" s="34"/>
      <c r="G7" s="33"/>
      <c r="H7" s="33"/>
      <c r="I7" s="33"/>
      <c r="J7" s="34"/>
      <c r="K7" s="34"/>
      <c r="L7" s="33"/>
      <c r="M7" s="34"/>
      <c r="N7" s="33"/>
      <c r="O7" s="34"/>
      <c r="P7" s="33"/>
      <c r="Q7" s="33"/>
      <c r="R7" s="34"/>
      <c r="S7" s="34"/>
      <c r="T7" s="34"/>
      <c r="U7" s="33"/>
      <c r="V7" s="34"/>
      <c r="W7" s="34"/>
      <c r="X7" s="34"/>
      <c r="Y7" s="35"/>
      <c r="Z7" s="35"/>
      <c r="AA7" s="36"/>
      <c r="AB7" s="34"/>
      <c r="AC7" s="33"/>
      <c r="AD7" s="33"/>
    </row>
    <row r="9" spans="1:31">
      <c r="E9" s="39">
        <v>57</v>
      </c>
      <c r="J9" s="40">
        <v>60</v>
      </c>
      <c r="L9" s="39">
        <v>100</v>
      </c>
      <c r="N9" s="39">
        <v>12</v>
      </c>
      <c r="S9">
        <v>5</v>
      </c>
      <c r="W9">
        <v>75.84</v>
      </c>
      <c r="AA9" s="41">
        <v>30</v>
      </c>
    </row>
  </sheetData>
  <mergeCells count="19">
    <mergeCell ref="O2:O3"/>
    <mergeCell ref="P2:S2"/>
    <mergeCell ref="T2:T3"/>
    <mergeCell ref="U2:W2"/>
    <mergeCell ref="X2:X3"/>
    <mergeCell ref="Y2:AA2"/>
    <mergeCell ref="AB2:AB3"/>
    <mergeCell ref="A1:AD1"/>
    <mergeCell ref="A2:A3"/>
    <mergeCell ref="B2:B3"/>
    <mergeCell ref="C2:E2"/>
    <mergeCell ref="F2:F3"/>
    <mergeCell ref="G2:J2"/>
    <mergeCell ref="K2:K3"/>
    <mergeCell ref="L2:L3"/>
    <mergeCell ref="M2:M3"/>
    <mergeCell ref="N2:N3"/>
    <mergeCell ref="AC2:AC3"/>
    <mergeCell ref="AD2:AD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selection sqref="A1:AH1"/>
    </sheetView>
  </sheetViews>
  <sheetFormatPr defaultRowHeight="14.25"/>
  <cols>
    <col min="1" max="1" width="3" bestFit="1" customWidth="1"/>
    <col min="2" max="3" width="6.75" bestFit="1" customWidth="1"/>
    <col min="4" max="4" width="4.5" bestFit="1" customWidth="1"/>
    <col min="5" max="5" width="3.5" bestFit="1" customWidth="1"/>
    <col min="6" max="6" width="7.625" bestFit="1" customWidth="1"/>
    <col min="7" max="7" width="8.625" customWidth="1"/>
    <col min="8" max="8" width="7.125" customWidth="1"/>
    <col min="9" max="10" width="4.5" bestFit="1" customWidth="1"/>
    <col min="11" max="11" width="6.75" bestFit="1" customWidth="1"/>
    <col min="12" max="12" width="7.625" bestFit="1" customWidth="1"/>
    <col min="13" max="13" width="6.75" bestFit="1" customWidth="1"/>
    <col min="14" max="14" width="14.75" bestFit="1" customWidth="1"/>
    <col min="15" max="16" width="6.75" bestFit="1" customWidth="1"/>
    <col min="17" max="17" width="10.875" customWidth="1"/>
    <col min="18" max="18" width="23.125" customWidth="1"/>
    <col min="19" max="20" width="4.5" bestFit="1" customWidth="1"/>
    <col min="21" max="21" width="5.875" customWidth="1"/>
    <col min="23" max="23" width="6.75" bestFit="1" customWidth="1"/>
    <col min="24" max="24" width="4.5" bestFit="1" customWidth="1"/>
    <col min="25" max="26" width="6.75" bestFit="1" customWidth="1"/>
    <col min="27" max="27" width="10.5" bestFit="1" customWidth="1"/>
    <col min="28" max="28" width="14.75" bestFit="1" customWidth="1"/>
    <col min="29" max="31" width="4.5" bestFit="1" customWidth="1"/>
    <col min="33" max="33" width="6.75" bestFit="1" customWidth="1"/>
    <col min="34" max="34" width="7.625" bestFit="1" customWidth="1"/>
  </cols>
  <sheetData>
    <row r="1" spans="1:35" s="19" customFormat="1" ht="22.5">
      <c r="A1" s="94" t="s">
        <v>309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10"/>
    </row>
    <row r="2" spans="1:35" s="11" customFormat="1" ht="35.25" customHeight="1">
      <c r="A2" s="91" t="s">
        <v>0</v>
      </c>
      <c r="B2" s="96" t="s">
        <v>1</v>
      </c>
      <c r="C2" s="96" t="s">
        <v>2</v>
      </c>
      <c r="D2" s="96"/>
      <c r="E2" s="96"/>
      <c r="F2" s="92" t="s">
        <v>62</v>
      </c>
      <c r="G2" s="96" t="s">
        <v>3</v>
      </c>
      <c r="H2" s="96"/>
      <c r="I2" s="96"/>
      <c r="J2" s="96"/>
      <c r="K2" s="96"/>
      <c r="L2" s="96"/>
      <c r="M2" s="97" t="s">
        <v>63</v>
      </c>
      <c r="N2" s="98" t="s">
        <v>75</v>
      </c>
      <c r="O2" s="99" t="s">
        <v>25</v>
      </c>
      <c r="P2" s="92" t="s">
        <v>63</v>
      </c>
      <c r="Q2" s="91" t="s">
        <v>4</v>
      </c>
      <c r="R2" s="91"/>
      <c r="S2" s="91"/>
      <c r="T2" s="91"/>
      <c r="U2" s="91"/>
      <c r="V2" s="101" t="s">
        <v>64</v>
      </c>
      <c r="W2" s="91" t="s">
        <v>23</v>
      </c>
      <c r="X2" s="91"/>
      <c r="Y2" s="91"/>
      <c r="Z2" s="92" t="s">
        <v>65</v>
      </c>
      <c r="AA2" s="93" t="s">
        <v>66</v>
      </c>
      <c r="AB2" s="92" t="s">
        <v>67</v>
      </c>
      <c r="AC2" s="96" t="s">
        <v>5</v>
      </c>
      <c r="AD2" s="96"/>
      <c r="AE2" s="96"/>
      <c r="AF2" s="100" t="s">
        <v>69</v>
      </c>
      <c r="AG2" s="93" t="s">
        <v>68</v>
      </c>
      <c r="AH2" s="93" t="s">
        <v>7</v>
      </c>
    </row>
    <row r="3" spans="1:35" s="11" customFormat="1" ht="51.6" customHeight="1">
      <c r="A3" s="96"/>
      <c r="B3" s="96"/>
      <c r="C3" s="12" t="s">
        <v>8</v>
      </c>
      <c r="D3" s="12" t="s">
        <v>9</v>
      </c>
      <c r="E3" s="29" t="s">
        <v>24</v>
      </c>
      <c r="F3" s="92"/>
      <c r="G3" s="25" t="s">
        <v>11</v>
      </c>
      <c r="H3" s="12" t="s">
        <v>12</v>
      </c>
      <c r="I3" s="12" t="s">
        <v>13</v>
      </c>
      <c r="J3" s="29" t="s">
        <v>10</v>
      </c>
      <c r="K3" s="29" t="s">
        <v>14</v>
      </c>
      <c r="L3" s="29" t="s">
        <v>15</v>
      </c>
      <c r="M3" s="97"/>
      <c r="N3" s="98"/>
      <c r="O3" s="99"/>
      <c r="P3" s="92"/>
      <c r="Q3" s="29" t="s">
        <v>16</v>
      </c>
      <c r="R3" s="29" t="s">
        <v>17</v>
      </c>
      <c r="S3" s="12" t="s">
        <v>18</v>
      </c>
      <c r="T3" s="29" t="s">
        <v>19</v>
      </c>
      <c r="U3" s="29" t="s">
        <v>28</v>
      </c>
      <c r="V3" s="101"/>
      <c r="W3" s="29" t="s">
        <v>26</v>
      </c>
      <c r="X3" s="29" t="s">
        <v>27</v>
      </c>
      <c r="Y3" s="29" t="s">
        <v>10</v>
      </c>
      <c r="Z3" s="92"/>
      <c r="AA3" s="93"/>
      <c r="AB3" s="92"/>
      <c r="AC3" s="28" t="s">
        <v>20</v>
      </c>
      <c r="AD3" s="57" t="s">
        <v>21</v>
      </c>
      <c r="AE3" s="29" t="s">
        <v>10</v>
      </c>
      <c r="AF3" s="100"/>
      <c r="AG3" s="93"/>
      <c r="AH3" s="93"/>
    </row>
    <row r="4" spans="1:35" s="52" customFormat="1" ht="24">
      <c r="A4" s="42">
        <v>1</v>
      </c>
      <c r="B4" s="26" t="s">
        <v>80</v>
      </c>
      <c r="C4" s="26" t="s">
        <v>30</v>
      </c>
      <c r="D4" s="27" t="s">
        <v>81</v>
      </c>
      <c r="E4" s="26">
        <v>21</v>
      </c>
      <c r="F4" s="43">
        <v>10</v>
      </c>
      <c r="G4" s="13" t="s">
        <v>72</v>
      </c>
      <c r="H4" s="13" t="s">
        <v>82</v>
      </c>
      <c r="I4" s="49" t="s">
        <v>83</v>
      </c>
      <c r="J4" s="26">
        <v>56</v>
      </c>
      <c r="K4" s="44">
        <v>0</v>
      </c>
      <c r="L4" s="51">
        <f>J4+K4</f>
        <v>56</v>
      </c>
      <c r="M4" s="46">
        <f>L4/$L$8*10</f>
        <v>10</v>
      </c>
      <c r="N4" s="45">
        <v>24.39</v>
      </c>
      <c r="O4" s="46">
        <v>97</v>
      </c>
      <c r="P4" s="58">
        <f>O4/$O$8*10</f>
        <v>9.8979591836734695</v>
      </c>
      <c r="Q4" s="13" t="s">
        <v>84</v>
      </c>
      <c r="R4" s="26" t="s">
        <v>85</v>
      </c>
      <c r="S4" s="26">
        <v>6</v>
      </c>
      <c r="T4" s="26">
        <v>3</v>
      </c>
      <c r="U4" s="13">
        <v>3</v>
      </c>
      <c r="V4" s="46">
        <f>U4/$U$8*5</f>
        <v>1.6666666666666665</v>
      </c>
      <c r="W4" s="51">
        <v>24.33</v>
      </c>
      <c r="X4" s="26">
        <v>40</v>
      </c>
      <c r="Y4" s="46">
        <f>W4+X4</f>
        <v>64.33</v>
      </c>
      <c r="Z4" s="46">
        <f>Y4/$Y$8*20</f>
        <v>20</v>
      </c>
      <c r="AA4" s="44">
        <v>50</v>
      </c>
      <c r="AB4" s="46">
        <f>AA4/$AA$8*15</f>
        <v>12.295081967213115</v>
      </c>
      <c r="AC4" s="13" t="s">
        <v>86</v>
      </c>
      <c r="AD4" s="13" t="s">
        <v>87</v>
      </c>
      <c r="AE4" s="48">
        <v>4</v>
      </c>
      <c r="AF4" s="46">
        <f>AE4/$AE$8*5</f>
        <v>5</v>
      </c>
      <c r="AG4" s="46">
        <f>AF4+AB4+Z4+V4+P4+N4+M4+F4</f>
        <v>93.249707817553258</v>
      </c>
      <c r="AH4" s="43">
        <f>AG4*0.65</f>
        <v>60.612310081409618</v>
      </c>
    </row>
    <row r="5" spans="1:35" s="52" customFormat="1" ht="36">
      <c r="A5" s="42">
        <v>2</v>
      </c>
      <c r="B5" s="26" t="s">
        <v>70</v>
      </c>
      <c r="C5" s="26" t="s">
        <v>71</v>
      </c>
      <c r="D5" s="27">
        <v>7</v>
      </c>
      <c r="E5" s="26">
        <v>21</v>
      </c>
      <c r="F5" s="46">
        <v>10</v>
      </c>
      <c r="G5" s="13" t="s">
        <v>72</v>
      </c>
      <c r="H5" s="13" t="s">
        <v>73</v>
      </c>
      <c r="I5" s="49" t="s">
        <v>74</v>
      </c>
      <c r="J5" s="26">
        <v>48</v>
      </c>
      <c r="K5" s="44">
        <v>0</v>
      </c>
      <c r="L5" s="51">
        <f>J5+K5</f>
        <v>48</v>
      </c>
      <c r="M5" s="46">
        <f>L5/$L$8*10</f>
        <v>8.5714285714285712</v>
      </c>
      <c r="N5" s="46">
        <v>20.420000000000002</v>
      </c>
      <c r="O5" s="46">
        <v>98</v>
      </c>
      <c r="P5" s="58">
        <f>O5/$O$8*10</f>
        <v>10</v>
      </c>
      <c r="Q5" s="13" t="s">
        <v>76</v>
      </c>
      <c r="R5" s="13" t="s">
        <v>77</v>
      </c>
      <c r="S5" s="13" t="s">
        <v>79</v>
      </c>
      <c r="T5" s="13" t="s">
        <v>78</v>
      </c>
      <c r="U5" s="46">
        <v>9</v>
      </c>
      <c r="V5" s="46">
        <f>U5/$U$8*5</f>
        <v>5</v>
      </c>
      <c r="W5" s="26">
        <v>30</v>
      </c>
      <c r="X5" s="26">
        <v>30</v>
      </c>
      <c r="Y5" s="46">
        <f>W5+X5</f>
        <v>60</v>
      </c>
      <c r="Z5" s="46">
        <f>Y5/$Y$8*20</f>
        <v>18.653816259909842</v>
      </c>
      <c r="AA5" s="46">
        <v>61</v>
      </c>
      <c r="AB5" s="46">
        <f>AA5/$AA$8*15</f>
        <v>15</v>
      </c>
      <c r="AC5" s="13" t="s">
        <v>37</v>
      </c>
      <c r="AD5" s="26">
        <v>2</v>
      </c>
      <c r="AE5" s="47">
        <v>1</v>
      </c>
      <c r="AF5" s="46">
        <f>AE5/$AE$8*5</f>
        <v>1.25</v>
      </c>
      <c r="AG5" s="46">
        <f>AF5+AB5+Z5+V5+P5+N5+M5+F5</f>
        <v>88.895244831338417</v>
      </c>
      <c r="AH5" s="43">
        <f>AG5*0.65</f>
        <v>57.781909140369976</v>
      </c>
    </row>
    <row r="6" spans="1:35" s="52" customFormat="1" ht="12">
      <c r="A6" s="42"/>
      <c r="B6" s="26"/>
      <c r="C6" s="26"/>
      <c r="D6" s="27"/>
      <c r="E6" s="26"/>
      <c r="F6" s="43"/>
      <c r="G6" s="13"/>
      <c r="H6" s="13"/>
      <c r="I6" s="49"/>
      <c r="J6" s="26"/>
      <c r="K6" s="44"/>
      <c r="L6" s="26"/>
      <c r="M6" s="26"/>
      <c r="N6" s="45"/>
      <c r="O6" s="46"/>
      <c r="P6" s="43"/>
      <c r="Q6" s="26"/>
      <c r="R6" s="26"/>
      <c r="S6" s="26"/>
      <c r="T6" s="26"/>
      <c r="U6" s="13"/>
      <c r="V6" s="44"/>
      <c r="W6" s="26"/>
      <c r="X6" s="26"/>
      <c r="Y6" s="26"/>
      <c r="Z6" s="44"/>
      <c r="AA6" s="44"/>
      <c r="AB6" s="44"/>
      <c r="AC6" s="26"/>
      <c r="AD6" s="26"/>
      <c r="AE6" s="50"/>
      <c r="AF6" s="26"/>
      <c r="AG6" s="43"/>
      <c r="AH6" s="43"/>
    </row>
    <row r="7" spans="1:35" s="52" customFormat="1" ht="12">
      <c r="A7" s="15"/>
      <c r="D7" s="53"/>
      <c r="F7" s="55"/>
      <c r="G7" s="16"/>
      <c r="H7" s="16"/>
      <c r="I7" s="54"/>
      <c r="K7" s="14"/>
      <c r="N7" s="17"/>
      <c r="O7" s="18"/>
      <c r="P7" s="55"/>
      <c r="U7" s="16"/>
      <c r="V7" s="14"/>
      <c r="Z7" s="14"/>
      <c r="AA7" s="14"/>
      <c r="AB7" s="14"/>
      <c r="AE7" s="56"/>
      <c r="AG7" s="55"/>
      <c r="AH7" s="55"/>
    </row>
    <row r="8" spans="1:35">
      <c r="E8">
        <v>21</v>
      </c>
      <c r="L8">
        <v>56</v>
      </c>
      <c r="O8">
        <v>98</v>
      </c>
      <c r="U8">
        <v>9</v>
      </c>
      <c r="Y8">
        <v>64.33</v>
      </c>
      <c r="AA8">
        <v>61</v>
      </c>
      <c r="AE8">
        <v>4</v>
      </c>
    </row>
    <row r="18" spans="34:34">
      <c r="AH18" s="46"/>
    </row>
  </sheetData>
  <mergeCells count="20">
    <mergeCell ref="AC2:AE2"/>
    <mergeCell ref="AF2:AF3"/>
    <mergeCell ref="A1:AH1"/>
    <mergeCell ref="A2:A3"/>
    <mergeCell ref="B2:B3"/>
    <mergeCell ref="C2:E2"/>
    <mergeCell ref="F2:F3"/>
    <mergeCell ref="G2:L2"/>
    <mergeCell ref="M2:M3"/>
    <mergeCell ref="Q2:U2"/>
    <mergeCell ref="V2:V3"/>
    <mergeCell ref="AG2:AG3"/>
    <mergeCell ref="AH2:AH3"/>
    <mergeCell ref="N2:N3"/>
    <mergeCell ref="O2:O3"/>
    <mergeCell ref="P2:P3"/>
    <mergeCell ref="W2:Y2"/>
    <mergeCell ref="Z2:Z3"/>
    <mergeCell ref="AA2:AA3"/>
    <mergeCell ref="AB2:AB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3" sqref="E23"/>
    </sheetView>
  </sheetViews>
  <sheetFormatPr defaultRowHeight="14.25"/>
  <cols>
    <col min="1" max="1" width="15.125" customWidth="1"/>
    <col min="2" max="4" width="25.875" customWidth="1"/>
    <col min="5" max="5" width="40.375" bestFit="1" customWidth="1"/>
    <col min="6" max="6" width="27.625" bestFit="1" customWidth="1"/>
  </cols>
  <sheetData>
    <row r="1" spans="1:5" ht="20.25">
      <c r="A1" s="124" t="s">
        <v>264</v>
      </c>
      <c r="B1" s="124"/>
      <c r="C1" s="124"/>
      <c r="D1" s="124"/>
      <c r="E1" s="124"/>
    </row>
    <row r="2" spans="1:5" s="75" customFormat="1" ht="18.75">
      <c r="A2" s="67" t="s">
        <v>260</v>
      </c>
      <c r="B2" s="67" t="s">
        <v>261</v>
      </c>
      <c r="C2" s="67" t="s">
        <v>1</v>
      </c>
      <c r="D2" s="67" t="s">
        <v>262</v>
      </c>
      <c r="E2" s="67" t="s">
        <v>263</v>
      </c>
    </row>
    <row r="3" spans="1:5" s="75" customFormat="1" ht="18.75">
      <c r="A3" s="76">
        <v>1</v>
      </c>
      <c r="B3" s="76" t="s">
        <v>279</v>
      </c>
      <c r="C3" s="77" t="s">
        <v>293</v>
      </c>
      <c r="D3" s="76" t="s">
        <v>294</v>
      </c>
      <c r="E3" s="76" t="s">
        <v>305</v>
      </c>
    </row>
    <row r="4" spans="1:5" s="75" customFormat="1" ht="18.75">
      <c r="A4" s="76">
        <v>2</v>
      </c>
      <c r="B4" s="76" t="s">
        <v>297</v>
      </c>
      <c r="C4" s="77" t="s">
        <v>295</v>
      </c>
      <c r="D4" s="76" t="s">
        <v>296</v>
      </c>
      <c r="E4" s="76" t="s">
        <v>305</v>
      </c>
    </row>
    <row r="5" spans="1:5" s="75" customFormat="1" ht="18.75">
      <c r="A5" s="76">
        <v>3</v>
      </c>
      <c r="B5" s="76" t="s">
        <v>299</v>
      </c>
      <c r="C5" s="76" t="s">
        <v>298</v>
      </c>
      <c r="D5" s="76" t="s">
        <v>296</v>
      </c>
      <c r="E5" s="76" t="s">
        <v>305</v>
      </c>
    </row>
    <row r="6" spans="1:5" s="75" customFormat="1" ht="18.75">
      <c r="A6" s="76">
        <v>4</v>
      </c>
      <c r="B6" s="76" t="s">
        <v>300</v>
      </c>
      <c r="C6" s="76" t="s">
        <v>301</v>
      </c>
      <c r="D6" s="76" t="s">
        <v>302</v>
      </c>
      <c r="E6" s="76" t="s">
        <v>269</v>
      </c>
    </row>
    <row r="7" spans="1:5" s="75" customFormat="1" ht="18.75">
      <c r="A7" s="76">
        <v>5</v>
      </c>
      <c r="B7" s="76" t="s">
        <v>279</v>
      </c>
      <c r="C7" s="77" t="s">
        <v>303</v>
      </c>
      <c r="D7" s="76" t="s">
        <v>304</v>
      </c>
      <c r="E7" s="76" t="s">
        <v>269</v>
      </c>
    </row>
    <row r="8" spans="1:5" s="75" customFormat="1" ht="18.75">
      <c r="A8" s="76">
        <v>6</v>
      </c>
      <c r="B8" s="76" t="s">
        <v>279</v>
      </c>
      <c r="C8" s="77" t="s">
        <v>288</v>
      </c>
      <c r="D8" s="76" t="s">
        <v>304</v>
      </c>
      <c r="E8" s="76" t="s">
        <v>269</v>
      </c>
    </row>
    <row r="9" spans="1:5" s="75" customFormat="1" ht="18.75">
      <c r="A9" s="76">
        <v>7</v>
      </c>
      <c r="B9" s="76" t="s">
        <v>279</v>
      </c>
      <c r="C9" s="77" t="s">
        <v>289</v>
      </c>
      <c r="D9" s="76" t="s">
        <v>304</v>
      </c>
      <c r="E9" s="76" t="s">
        <v>269</v>
      </c>
    </row>
    <row r="10" spans="1:5" s="75" customFormat="1" ht="18.75">
      <c r="A10" s="76">
        <v>8</v>
      </c>
      <c r="B10" s="76" t="s">
        <v>279</v>
      </c>
      <c r="C10" s="77" t="s">
        <v>290</v>
      </c>
      <c r="D10" s="76" t="s">
        <v>304</v>
      </c>
      <c r="E10" s="76" t="s">
        <v>269</v>
      </c>
    </row>
    <row r="11" spans="1:5" s="75" customFormat="1" ht="18.75">
      <c r="A11" s="76">
        <v>9</v>
      </c>
      <c r="B11" s="76" t="s">
        <v>279</v>
      </c>
      <c r="C11" s="77" t="s">
        <v>291</v>
      </c>
      <c r="D11" s="76" t="s">
        <v>304</v>
      </c>
      <c r="E11" s="76" t="s">
        <v>269</v>
      </c>
    </row>
    <row r="12" spans="1:5" s="75" customFormat="1" ht="18.75">
      <c r="A12" s="76">
        <v>10</v>
      </c>
      <c r="B12" s="76" t="s">
        <v>279</v>
      </c>
      <c r="C12" s="77" t="s">
        <v>292</v>
      </c>
      <c r="D12" s="76" t="s">
        <v>304</v>
      </c>
      <c r="E12" s="76" t="s">
        <v>269</v>
      </c>
    </row>
    <row r="13" spans="1:5" s="75" customFormat="1" ht="18.75">
      <c r="A13" s="76">
        <v>11</v>
      </c>
      <c r="B13" s="76" t="s">
        <v>279</v>
      </c>
      <c r="C13" s="77" t="s">
        <v>287</v>
      </c>
      <c r="D13" s="76" t="s">
        <v>304</v>
      </c>
      <c r="E13" s="76" t="s">
        <v>269</v>
      </c>
    </row>
    <row r="17" spans="1:5" ht="20.25">
      <c r="A17" s="125" t="s">
        <v>265</v>
      </c>
      <c r="B17" s="125"/>
      <c r="C17" s="125"/>
      <c r="D17" s="125"/>
      <c r="E17" s="71"/>
    </row>
    <row r="18" spans="1:5" ht="20.25">
      <c r="A18" s="72" t="s">
        <v>260</v>
      </c>
      <c r="B18" s="72" t="s">
        <v>261</v>
      </c>
      <c r="C18" s="72" t="s">
        <v>1</v>
      </c>
      <c r="D18" s="72" t="s">
        <v>268</v>
      </c>
      <c r="E18" s="8"/>
    </row>
    <row r="19" spans="1:5" ht="20.25">
      <c r="A19" s="73">
        <v>1</v>
      </c>
      <c r="B19" s="73" t="s">
        <v>266</v>
      </c>
      <c r="C19" s="73" t="s">
        <v>267</v>
      </c>
      <c r="D19" s="73" t="s">
        <v>270</v>
      </c>
      <c r="E19" s="8"/>
    </row>
    <row r="20" spans="1:5" ht="20.25">
      <c r="A20" s="73">
        <v>2</v>
      </c>
      <c r="B20" s="73" t="s">
        <v>274</v>
      </c>
      <c r="C20" s="73" t="s">
        <v>275</v>
      </c>
      <c r="D20" s="73" t="s">
        <v>276</v>
      </c>
      <c r="E20" s="8"/>
    </row>
    <row r="21" spans="1:5" ht="20.25">
      <c r="A21" s="73">
        <v>3</v>
      </c>
      <c r="B21" s="73" t="s">
        <v>272</v>
      </c>
      <c r="C21" s="73" t="s">
        <v>271</v>
      </c>
      <c r="D21" s="73" t="s">
        <v>273</v>
      </c>
      <c r="E21" s="8"/>
    </row>
    <row r="22" spans="1:5" ht="20.25">
      <c r="A22" s="73">
        <v>4</v>
      </c>
      <c r="B22" s="73" t="s">
        <v>272</v>
      </c>
      <c r="C22" s="73" t="s">
        <v>277</v>
      </c>
      <c r="D22" s="73" t="s">
        <v>278</v>
      </c>
      <c r="E22" s="8"/>
    </row>
    <row r="23" spans="1:5" ht="20.25">
      <c r="A23" s="73">
        <v>5</v>
      </c>
      <c r="B23" s="73" t="s">
        <v>279</v>
      </c>
      <c r="C23" s="73" t="s">
        <v>280</v>
      </c>
      <c r="D23" s="73" t="s">
        <v>281</v>
      </c>
      <c r="E23" s="8"/>
    </row>
    <row r="24" spans="1:5" ht="20.25">
      <c r="A24" s="73">
        <v>6</v>
      </c>
      <c r="B24" s="73" t="s">
        <v>279</v>
      </c>
      <c r="C24" s="74" t="s">
        <v>282</v>
      </c>
      <c r="D24" s="73" t="s">
        <v>281</v>
      </c>
      <c r="E24" s="8"/>
    </row>
    <row r="25" spans="1:5" ht="20.25">
      <c r="A25" s="73">
        <v>7</v>
      </c>
      <c r="B25" s="73" t="s">
        <v>272</v>
      </c>
      <c r="C25" s="73" t="s">
        <v>283</v>
      </c>
      <c r="D25" s="73" t="s">
        <v>281</v>
      </c>
      <c r="E25" s="8"/>
    </row>
    <row r="26" spans="1:5" ht="20.25">
      <c r="A26" s="73">
        <v>8</v>
      </c>
      <c r="B26" s="73" t="s">
        <v>284</v>
      </c>
      <c r="C26" s="74" t="s">
        <v>285</v>
      </c>
      <c r="D26" s="73" t="s">
        <v>286</v>
      </c>
      <c r="E26" s="8"/>
    </row>
    <row r="27" spans="1:5">
      <c r="A27" s="68"/>
      <c r="B27" s="68"/>
      <c r="C27" s="68"/>
      <c r="D27" s="68"/>
      <c r="E27" s="8"/>
    </row>
    <row r="28" spans="1:5">
      <c r="A28" s="68"/>
      <c r="B28" s="68"/>
      <c r="C28" s="69"/>
      <c r="D28" s="68"/>
      <c r="E28" s="8"/>
    </row>
    <row r="29" spans="1:5">
      <c r="A29" s="68"/>
      <c r="B29" s="68"/>
      <c r="C29" s="70"/>
      <c r="D29" s="68"/>
      <c r="E29" s="8"/>
    </row>
    <row r="30" spans="1:5">
      <c r="A30" s="68"/>
      <c r="B30" s="68"/>
      <c r="C30" s="70"/>
      <c r="D30" s="68"/>
      <c r="E30" s="8"/>
    </row>
  </sheetData>
  <mergeCells count="2">
    <mergeCell ref="A1:E1"/>
    <mergeCell ref="A17:D17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>
      <selection sqref="A1:AH1"/>
    </sheetView>
  </sheetViews>
  <sheetFormatPr defaultRowHeight="14.25"/>
  <cols>
    <col min="1" max="1" width="3" bestFit="1" customWidth="1"/>
    <col min="2" max="2" width="7.125" bestFit="1" customWidth="1"/>
    <col min="3" max="3" width="7.375" bestFit="1" customWidth="1"/>
    <col min="4" max="4" width="5.375" bestFit="1" customWidth="1"/>
    <col min="5" max="6" width="7.5" bestFit="1" customWidth="1"/>
    <col min="8" max="8" width="7.375" bestFit="1" customWidth="1"/>
    <col min="9" max="9" width="5.375" bestFit="1" customWidth="1"/>
    <col min="10" max="10" width="7.5" bestFit="1" customWidth="1"/>
    <col min="11" max="11" width="6.5" bestFit="1" customWidth="1"/>
    <col min="12" max="12" width="7.5" bestFit="1" customWidth="1"/>
    <col min="13" max="13" width="6.75" bestFit="1" customWidth="1"/>
    <col min="15" max="15" width="6.375" bestFit="1" customWidth="1"/>
    <col min="16" max="16" width="6.75" bestFit="1" customWidth="1"/>
    <col min="17" max="17" width="11" bestFit="1" customWidth="1"/>
    <col min="18" max="18" width="31.625" bestFit="1" customWidth="1"/>
    <col min="19" max="19" width="4.5" bestFit="1" customWidth="1"/>
    <col min="20" max="20" width="6.5" bestFit="1" customWidth="1"/>
    <col min="21" max="21" width="7.5" bestFit="1" customWidth="1"/>
    <col min="23" max="24" width="7.5" bestFit="1" customWidth="1"/>
    <col min="25" max="25" width="8.5" bestFit="1" customWidth="1"/>
    <col min="26" max="26" width="7.5" bestFit="1" customWidth="1"/>
    <col min="29" max="29" width="5.25" bestFit="1" customWidth="1"/>
    <col min="30" max="30" width="4.5" bestFit="1" customWidth="1"/>
    <col min="31" max="31" width="6.5" bestFit="1" customWidth="1"/>
    <col min="33" max="33" width="7.5" bestFit="1" customWidth="1"/>
    <col min="34" max="34" width="6.375" bestFit="1" customWidth="1"/>
  </cols>
  <sheetData>
    <row r="1" spans="1:35" s="19" customFormat="1" ht="22.5">
      <c r="A1" s="94" t="s">
        <v>310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10"/>
    </row>
    <row r="2" spans="1:35" s="11" customFormat="1" ht="35.25" customHeight="1">
      <c r="A2" s="91" t="s">
        <v>0</v>
      </c>
      <c r="B2" s="96" t="s">
        <v>1</v>
      </c>
      <c r="C2" s="96" t="s">
        <v>2</v>
      </c>
      <c r="D2" s="96"/>
      <c r="E2" s="96"/>
      <c r="F2" s="92" t="s">
        <v>62</v>
      </c>
      <c r="G2" s="96" t="s">
        <v>3</v>
      </c>
      <c r="H2" s="96"/>
      <c r="I2" s="96"/>
      <c r="J2" s="96"/>
      <c r="K2" s="96"/>
      <c r="L2" s="96"/>
      <c r="M2" s="97" t="s">
        <v>63</v>
      </c>
      <c r="N2" s="98" t="s">
        <v>75</v>
      </c>
      <c r="O2" s="99" t="s">
        <v>25</v>
      </c>
      <c r="P2" s="92" t="s">
        <v>63</v>
      </c>
      <c r="Q2" s="91" t="s">
        <v>4</v>
      </c>
      <c r="R2" s="91"/>
      <c r="S2" s="91"/>
      <c r="T2" s="91"/>
      <c r="U2" s="91"/>
      <c r="V2" s="101" t="s">
        <v>64</v>
      </c>
      <c r="W2" s="91" t="s">
        <v>23</v>
      </c>
      <c r="X2" s="91"/>
      <c r="Y2" s="91"/>
      <c r="Z2" s="92" t="s">
        <v>65</v>
      </c>
      <c r="AA2" s="93" t="s">
        <v>66</v>
      </c>
      <c r="AB2" s="92" t="s">
        <v>67</v>
      </c>
      <c r="AC2" s="96" t="s">
        <v>5</v>
      </c>
      <c r="AD2" s="96"/>
      <c r="AE2" s="96"/>
      <c r="AF2" s="100" t="s">
        <v>69</v>
      </c>
      <c r="AG2" s="93" t="s">
        <v>68</v>
      </c>
      <c r="AH2" s="93" t="s">
        <v>7</v>
      </c>
    </row>
    <row r="3" spans="1:35" s="11" customFormat="1" ht="51.6" customHeight="1">
      <c r="A3" s="96"/>
      <c r="B3" s="96"/>
      <c r="C3" s="12" t="s">
        <v>8</v>
      </c>
      <c r="D3" s="12" t="s">
        <v>9</v>
      </c>
      <c r="E3" s="29" t="s">
        <v>24</v>
      </c>
      <c r="F3" s="92"/>
      <c r="G3" s="25" t="s">
        <v>11</v>
      </c>
      <c r="H3" s="12" t="s">
        <v>12</v>
      </c>
      <c r="I3" s="12" t="s">
        <v>13</v>
      </c>
      <c r="J3" s="29" t="s">
        <v>10</v>
      </c>
      <c r="K3" s="29" t="s">
        <v>14</v>
      </c>
      <c r="L3" s="29" t="s">
        <v>15</v>
      </c>
      <c r="M3" s="97"/>
      <c r="N3" s="98"/>
      <c r="O3" s="99"/>
      <c r="P3" s="92"/>
      <c r="Q3" s="29" t="s">
        <v>16</v>
      </c>
      <c r="R3" s="29" t="s">
        <v>17</v>
      </c>
      <c r="S3" s="12" t="s">
        <v>18</v>
      </c>
      <c r="T3" s="29" t="s">
        <v>19</v>
      </c>
      <c r="U3" s="29" t="s">
        <v>28</v>
      </c>
      <c r="V3" s="101"/>
      <c r="W3" s="29" t="s">
        <v>26</v>
      </c>
      <c r="X3" s="29" t="s">
        <v>27</v>
      </c>
      <c r="Y3" s="29" t="s">
        <v>10</v>
      </c>
      <c r="Z3" s="92"/>
      <c r="AA3" s="93"/>
      <c r="AB3" s="92"/>
      <c r="AC3" s="28" t="s">
        <v>20</v>
      </c>
      <c r="AD3" s="57" t="s">
        <v>21</v>
      </c>
      <c r="AE3" s="29" t="s">
        <v>10</v>
      </c>
      <c r="AF3" s="100"/>
      <c r="AG3" s="93"/>
      <c r="AH3" s="93"/>
    </row>
    <row r="4" spans="1:35" s="63" customFormat="1" ht="28.5">
      <c r="A4" s="33">
        <v>1</v>
      </c>
      <c r="B4" s="59" t="s">
        <v>179</v>
      </c>
      <c r="C4" s="59" t="s">
        <v>180</v>
      </c>
      <c r="D4" s="59" t="s">
        <v>188</v>
      </c>
      <c r="E4" s="60">
        <v>57</v>
      </c>
      <c r="F4" s="60">
        <f>E4/$E$8*10</f>
        <v>10</v>
      </c>
      <c r="G4" s="62" t="s">
        <v>181</v>
      </c>
      <c r="H4" s="62" t="s">
        <v>182</v>
      </c>
      <c r="I4" s="62" t="s">
        <v>183</v>
      </c>
      <c r="J4" s="60">
        <v>62</v>
      </c>
      <c r="K4" s="60">
        <v>0</v>
      </c>
      <c r="L4" s="60">
        <f>J4+K4</f>
        <v>62</v>
      </c>
      <c r="M4" s="60">
        <f>L4/$L$8*10</f>
        <v>7.5609756097560972</v>
      </c>
      <c r="N4" s="60">
        <v>21.24</v>
      </c>
      <c r="O4" s="60">
        <v>98</v>
      </c>
      <c r="P4" s="60">
        <f>O4/$O$8*10</f>
        <v>9.8989898989898997</v>
      </c>
      <c r="Q4" s="61" t="s">
        <v>184</v>
      </c>
      <c r="R4" s="62" t="s">
        <v>185</v>
      </c>
      <c r="S4" s="35" t="s">
        <v>186</v>
      </c>
      <c r="T4" s="36" t="s">
        <v>187</v>
      </c>
      <c r="U4" s="60">
        <v>12.5</v>
      </c>
      <c r="V4" s="60">
        <f>U4/$U$8*5</f>
        <v>4.032258064516129</v>
      </c>
      <c r="W4" s="60">
        <v>50</v>
      </c>
      <c r="X4" s="60">
        <v>50</v>
      </c>
      <c r="Y4" s="60">
        <f>W4+X4</f>
        <v>100</v>
      </c>
      <c r="Z4" s="60">
        <f>Y4/$Y$8*20</f>
        <v>20</v>
      </c>
      <c r="AA4" s="60">
        <v>50</v>
      </c>
      <c r="AB4" s="60">
        <f>AA4/$AA$8*15</f>
        <v>15</v>
      </c>
      <c r="AC4" s="35" t="s">
        <v>37</v>
      </c>
      <c r="AD4" s="35">
        <v>9</v>
      </c>
      <c r="AE4" s="60">
        <v>4.5</v>
      </c>
      <c r="AF4" s="60">
        <f>AE4/$AE$8*5</f>
        <v>2.5</v>
      </c>
      <c r="AG4" s="60">
        <f>AF4+AB4+Z4+V4+P4+N4+M4+F4</f>
        <v>90.232223573262118</v>
      </c>
      <c r="AH4" s="60">
        <f>AG4*0.65</f>
        <v>58.65094532262038</v>
      </c>
    </row>
    <row r="5" spans="1:35" s="63" customFormat="1" ht="57">
      <c r="A5" s="33">
        <v>2</v>
      </c>
      <c r="B5" s="59" t="s">
        <v>196</v>
      </c>
      <c r="C5" s="59" t="s">
        <v>198</v>
      </c>
      <c r="D5" s="59" t="s">
        <v>141</v>
      </c>
      <c r="E5" s="60">
        <v>36</v>
      </c>
      <c r="F5" s="60">
        <f>E5/$E$8*10</f>
        <v>6.3157894736842106</v>
      </c>
      <c r="G5" s="62" t="s">
        <v>72</v>
      </c>
      <c r="H5" s="62" t="s">
        <v>199</v>
      </c>
      <c r="I5" s="62" t="s">
        <v>200</v>
      </c>
      <c r="J5" s="60">
        <v>82</v>
      </c>
      <c r="K5" s="60">
        <v>0</v>
      </c>
      <c r="L5" s="60">
        <f>J5+K5</f>
        <v>82</v>
      </c>
      <c r="M5" s="60">
        <f>L5/$L$8*10</f>
        <v>10</v>
      </c>
      <c r="N5" s="60">
        <v>25</v>
      </c>
      <c r="O5" s="60">
        <v>99</v>
      </c>
      <c r="P5" s="60">
        <f t="shared" ref="P5:P6" si="0">O5/$O$8*10</f>
        <v>10</v>
      </c>
      <c r="Q5" s="61" t="s">
        <v>201</v>
      </c>
      <c r="R5" s="62" t="s">
        <v>202</v>
      </c>
      <c r="S5" s="62" t="s">
        <v>203</v>
      </c>
      <c r="T5" s="61" t="s">
        <v>204</v>
      </c>
      <c r="U5" s="60">
        <v>15.5</v>
      </c>
      <c r="V5" s="60">
        <f>U5/$U$8*5</f>
        <v>5</v>
      </c>
      <c r="W5" s="60">
        <v>50</v>
      </c>
      <c r="X5" s="60">
        <v>50</v>
      </c>
      <c r="Y5" s="60">
        <f>W5+X5</f>
        <v>100</v>
      </c>
      <c r="Z5" s="60">
        <f>Y5/$Y$8*20</f>
        <v>20</v>
      </c>
      <c r="AA5" s="60">
        <v>10</v>
      </c>
      <c r="AB5" s="60">
        <f>AA5/$AA$8*15</f>
        <v>3</v>
      </c>
      <c r="AC5" s="35" t="s">
        <v>164</v>
      </c>
      <c r="AD5" s="35" t="s">
        <v>205</v>
      </c>
      <c r="AE5" s="60">
        <v>9</v>
      </c>
      <c r="AF5" s="60">
        <f>AE5/$AE$8*5</f>
        <v>5</v>
      </c>
      <c r="AG5" s="60">
        <f>AF5+AB5+Z5+V5+P5+N5+M5+F5</f>
        <v>84.315789473684205</v>
      </c>
      <c r="AH5" s="60">
        <f t="shared" ref="AH5:AH6" si="1">AG5*0.65</f>
        <v>54.805263157894736</v>
      </c>
    </row>
    <row r="6" spans="1:35" s="63" customFormat="1" ht="28.5">
      <c r="A6" s="33">
        <v>3</v>
      </c>
      <c r="B6" s="59" t="s">
        <v>197</v>
      </c>
      <c r="C6" s="59" t="s">
        <v>189</v>
      </c>
      <c r="D6" s="59" t="s">
        <v>195</v>
      </c>
      <c r="E6" s="60">
        <v>39</v>
      </c>
      <c r="F6" s="60">
        <f>E6/$E$8*10</f>
        <v>6.8421052631578947</v>
      </c>
      <c r="G6" s="62" t="s">
        <v>190</v>
      </c>
      <c r="H6" s="62" t="s">
        <v>191</v>
      </c>
      <c r="I6" s="62" t="s">
        <v>192</v>
      </c>
      <c r="J6" s="60">
        <v>67</v>
      </c>
      <c r="K6" s="60">
        <v>0</v>
      </c>
      <c r="L6" s="60">
        <f t="shared" ref="L6" si="2">J6+K6</f>
        <v>67</v>
      </c>
      <c r="M6" s="60">
        <f>L6/$L$8*10</f>
        <v>8.1707317073170724</v>
      </c>
      <c r="N6" s="60">
        <v>16.3</v>
      </c>
      <c r="O6" s="60">
        <v>98</v>
      </c>
      <c r="P6" s="60">
        <f t="shared" si="0"/>
        <v>9.8989898989898997</v>
      </c>
      <c r="Q6" s="61" t="s">
        <v>153</v>
      </c>
      <c r="R6" s="62" t="s">
        <v>193</v>
      </c>
      <c r="S6" s="35">
        <v>4</v>
      </c>
      <c r="T6" s="36">
        <v>4</v>
      </c>
      <c r="U6" s="60">
        <v>4</v>
      </c>
      <c r="V6" s="60">
        <f t="shared" ref="V6" si="3">U6/$U$8*5</f>
        <v>1.2903225806451613</v>
      </c>
      <c r="W6" s="60">
        <v>50</v>
      </c>
      <c r="X6" s="60">
        <v>50</v>
      </c>
      <c r="Y6" s="60">
        <f t="shared" ref="Y6" si="4">W6+X6</f>
        <v>100</v>
      </c>
      <c r="Z6" s="60">
        <f t="shared" ref="Z6" si="5">Y6/$Y$8*20</f>
        <v>20</v>
      </c>
      <c r="AA6" s="60">
        <v>45</v>
      </c>
      <c r="AB6" s="60">
        <f t="shared" ref="AB6" si="6">AA6/$AA$8*15</f>
        <v>13.5</v>
      </c>
      <c r="AC6" s="35" t="s">
        <v>194</v>
      </c>
      <c r="AD6" s="35" t="s">
        <v>87</v>
      </c>
      <c r="AE6" s="60">
        <v>4</v>
      </c>
      <c r="AF6" s="60">
        <f t="shared" ref="AF6" si="7">AE6/$AE$8*5</f>
        <v>2.2222222222222223</v>
      </c>
      <c r="AG6" s="60">
        <f t="shared" ref="AG6" si="8">AF6+AB6+Z6+V6+P6+N6+M6+F6</f>
        <v>78.224371672332239</v>
      </c>
      <c r="AH6" s="60">
        <f t="shared" si="1"/>
        <v>50.845841587015954</v>
      </c>
    </row>
    <row r="8" spans="1:35">
      <c r="E8" s="64">
        <v>57</v>
      </c>
      <c r="L8">
        <v>82</v>
      </c>
      <c r="N8" s="64">
        <v>25</v>
      </c>
      <c r="O8" s="64">
        <v>99</v>
      </c>
      <c r="U8" s="64">
        <v>15.5</v>
      </c>
      <c r="Y8">
        <v>100</v>
      </c>
      <c r="AA8" s="64">
        <v>50</v>
      </c>
      <c r="AE8" s="64">
        <v>9</v>
      </c>
    </row>
  </sheetData>
  <mergeCells count="20">
    <mergeCell ref="AG2:AG3"/>
    <mergeCell ref="AH2:AH3"/>
    <mergeCell ref="Q2:U2"/>
    <mergeCell ref="V2:V3"/>
    <mergeCell ref="W2:Y2"/>
    <mergeCell ref="Z2:Z3"/>
    <mergeCell ref="AA2:AA3"/>
    <mergeCell ref="AB2:AB3"/>
    <mergeCell ref="A1:AH1"/>
    <mergeCell ref="A2:A3"/>
    <mergeCell ref="B2:B3"/>
    <mergeCell ref="C2:E2"/>
    <mergeCell ref="F2:F3"/>
    <mergeCell ref="G2:L2"/>
    <mergeCell ref="M2:M3"/>
    <mergeCell ref="N2:N3"/>
    <mergeCell ref="O2:O3"/>
    <mergeCell ref="P2:P3"/>
    <mergeCell ref="AC2:AE2"/>
    <mergeCell ref="AF2:AF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workbookViewId="0">
      <selection sqref="A1:AH1"/>
    </sheetView>
  </sheetViews>
  <sheetFormatPr defaultRowHeight="14.25"/>
  <cols>
    <col min="1" max="1" width="3" bestFit="1" customWidth="1"/>
    <col min="17" max="17" width="11.75" customWidth="1"/>
    <col min="18" max="18" width="16.125" bestFit="1" customWidth="1"/>
    <col min="19" max="19" width="4.5" bestFit="1" customWidth="1"/>
    <col min="20" max="20" width="6.5" bestFit="1" customWidth="1"/>
    <col min="21" max="21" width="7.5" bestFit="1" customWidth="1"/>
  </cols>
  <sheetData>
    <row r="1" spans="1:35" s="19" customFormat="1" ht="22.5">
      <c r="A1" s="94" t="s">
        <v>311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10"/>
    </row>
    <row r="2" spans="1:35" s="11" customFormat="1" ht="35.25" customHeight="1">
      <c r="A2" s="91" t="s">
        <v>0</v>
      </c>
      <c r="B2" s="96" t="s">
        <v>1</v>
      </c>
      <c r="C2" s="96" t="s">
        <v>2</v>
      </c>
      <c r="D2" s="96"/>
      <c r="E2" s="96"/>
      <c r="F2" s="92" t="s">
        <v>62</v>
      </c>
      <c r="G2" s="96" t="s">
        <v>3</v>
      </c>
      <c r="H2" s="96"/>
      <c r="I2" s="96"/>
      <c r="J2" s="96"/>
      <c r="K2" s="96"/>
      <c r="L2" s="96"/>
      <c r="M2" s="97" t="s">
        <v>63</v>
      </c>
      <c r="N2" s="98" t="s">
        <v>75</v>
      </c>
      <c r="O2" s="99" t="s">
        <v>25</v>
      </c>
      <c r="P2" s="92" t="s">
        <v>63</v>
      </c>
      <c r="Q2" s="91" t="s">
        <v>4</v>
      </c>
      <c r="R2" s="91"/>
      <c r="S2" s="91"/>
      <c r="T2" s="91"/>
      <c r="U2" s="91"/>
      <c r="V2" s="101" t="s">
        <v>64</v>
      </c>
      <c r="W2" s="91" t="s">
        <v>23</v>
      </c>
      <c r="X2" s="91"/>
      <c r="Y2" s="91"/>
      <c r="Z2" s="92" t="s">
        <v>65</v>
      </c>
      <c r="AA2" s="93" t="s">
        <v>66</v>
      </c>
      <c r="AB2" s="92" t="s">
        <v>67</v>
      </c>
      <c r="AC2" s="96" t="s">
        <v>5</v>
      </c>
      <c r="AD2" s="96"/>
      <c r="AE2" s="96"/>
      <c r="AF2" s="100" t="s">
        <v>69</v>
      </c>
      <c r="AG2" s="93" t="s">
        <v>68</v>
      </c>
      <c r="AH2" s="93" t="s">
        <v>7</v>
      </c>
    </row>
    <row r="3" spans="1:35" s="11" customFormat="1" ht="51.6" customHeight="1">
      <c r="A3" s="96"/>
      <c r="B3" s="96"/>
      <c r="C3" s="12" t="s">
        <v>8</v>
      </c>
      <c r="D3" s="12" t="s">
        <v>9</v>
      </c>
      <c r="E3" s="29" t="s">
        <v>24</v>
      </c>
      <c r="F3" s="92"/>
      <c r="G3" s="25" t="s">
        <v>11</v>
      </c>
      <c r="H3" s="12" t="s">
        <v>12</v>
      </c>
      <c r="I3" s="12" t="s">
        <v>13</v>
      </c>
      <c r="J3" s="29" t="s">
        <v>10</v>
      </c>
      <c r="K3" s="29" t="s">
        <v>14</v>
      </c>
      <c r="L3" s="29" t="s">
        <v>15</v>
      </c>
      <c r="M3" s="97"/>
      <c r="N3" s="98"/>
      <c r="O3" s="99"/>
      <c r="P3" s="92"/>
      <c r="Q3" s="29" t="s">
        <v>16</v>
      </c>
      <c r="R3" s="29" t="s">
        <v>17</v>
      </c>
      <c r="S3" s="12" t="s">
        <v>18</v>
      </c>
      <c r="T3" s="29" t="s">
        <v>19</v>
      </c>
      <c r="U3" s="29" t="s">
        <v>28</v>
      </c>
      <c r="V3" s="101"/>
      <c r="W3" s="29" t="s">
        <v>26</v>
      </c>
      <c r="X3" s="29" t="s">
        <v>27</v>
      </c>
      <c r="Y3" s="29" t="s">
        <v>10</v>
      </c>
      <c r="Z3" s="92"/>
      <c r="AA3" s="93"/>
      <c r="AB3" s="92"/>
      <c r="AC3" s="28" t="s">
        <v>20</v>
      </c>
      <c r="AD3" s="57" t="s">
        <v>21</v>
      </c>
      <c r="AE3" s="29" t="s">
        <v>10</v>
      </c>
      <c r="AF3" s="100"/>
      <c r="AG3" s="93"/>
      <c r="AH3" s="93"/>
    </row>
    <row r="4" spans="1:35" s="32" customFormat="1" ht="57">
      <c r="A4" s="33">
        <v>1</v>
      </c>
      <c r="B4" s="33" t="s">
        <v>241</v>
      </c>
      <c r="C4" s="33" t="s">
        <v>242</v>
      </c>
      <c r="D4" s="33" t="s">
        <v>188</v>
      </c>
      <c r="E4" s="34">
        <v>57</v>
      </c>
      <c r="F4" s="34">
        <f>E4/$E$10*10</f>
        <v>10</v>
      </c>
      <c r="G4" s="35" t="s">
        <v>243</v>
      </c>
      <c r="H4" s="35" t="s">
        <v>244</v>
      </c>
      <c r="I4" s="35" t="s">
        <v>245</v>
      </c>
      <c r="J4" s="34">
        <v>53.5</v>
      </c>
      <c r="K4" s="34">
        <v>0</v>
      </c>
      <c r="L4" s="34">
        <f>K4+J4</f>
        <v>53.5</v>
      </c>
      <c r="M4" s="34">
        <f>L4/$L$10*10</f>
        <v>9.0677966101694913</v>
      </c>
      <c r="N4" s="34">
        <v>24.08</v>
      </c>
      <c r="O4" s="34">
        <v>98</v>
      </c>
      <c r="P4" s="34">
        <f>O4/$O$10*10</f>
        <v>9.8989898989898997</v>
      </c>
      <c r="Q4" s="36" t="s">
        <v>247</v>
      </c>
      <c r="R4" s="65" t="s">
        <v>248</v>
      </c>
      <c r="S4" s="65" t="s">
        <v>246</v>
      </c>
      <c r="T4" s="66" t="s">
        <v>249</v>
      </c>
      <c r="U4" s="34">
        <v>18.5</v>
      </c>
      <c r="V4" s="34">
        <f>U4/$U$10*5</f>
        <v>3.2743362831858409</v>
      </c>
      <c r="W4" s="34">
        <v>40</v>
      </c>
      <c r="X4" s="34">
        <v>40</v>
      </c>
      <c r="Y4" s="34">
        <f>W4+X4</f>
        <v>80</v>
      </c>
      <c r="Z4" s="34">
        <f>Y4/$Y$10*20</f>
        <v>20</v>
      </c>
      <c r="AA4" s="34">
        <v>58</v>
      </c>
      <c r="AB4" s="34">
        <f>AA4/$AA$10*15</f>
        <v>15</v>
      </c>
      <c r="AC4" s="35" t="s">
        <v>250</v>
      </c>
      <c r="AD4" s="35" t="s">
        <v>211</v>
      </c>
      <c r="AE4" s="34">
        <v>3.5</v>
      </c>
      <c r="AF4" s="34">
        <f>AE4/$AE$10*5</f>
        <v>2.1875</v>
      </c>
      <c r="AG4" s="34">
        <f>AF4+AB4+Z4+V4+P4+N4+M4+F4</f>
        <v>93.508622792345236</v>
      </c>
      <c r="AH4" s="34">
        <f>AG4*0.65</f>
        <v>60.780604815024404</v>
      </c>
    </row>
    <row r="5" spans="1:35" s="32" customFormat="1" ht="71.25">
      <c r="A5" s="33">
        <v>2</v>
      </c>
      <c r="B5" s="33" t="s">
        <v>212</v>
      </c>
      <c r="C5" s="33" t="s">
        <v>213</v>
      </c>
      <c r="D5" s="33" t="s">
        <v>159</v>
      </c>
      <c r="E5" s="34">
        <v>27</v>
      </c>
      <c r="F5" s="34">
        <f>E5/$E$10*10</f>
        <v>4.7368421052631575</v>
      </c>
      <c r="G5" s="35" t="s">
        <v>72</v>
      </c>
      <c r="H5" s="35" t="s">
        <v>214</v>
      </c>
      <c r="I5" s="35" t="s">
        <v>215</v>
      </c>
      <c r="J5" s="34">
        <v>56</v>
      </c>
      <c r="K5" s="34">
        <v>0</v>
      </c>
      <c r="L5" s="34">
        <f>K5+J5</f>
        <v>56</v>
      </c>
      <c r="M5" s="34">
        <f>L5/$L$10*10</f>
        <v>9.4915254237288131</v>
      </c>
      <c r="N5" s="34">
        <v>21.15</v>
      </c>
      <c r="O5" s="34">
        <v>99</v>
      </c>
      <c r="P5" s="34">
        <f t="shared" ref="P5:P8" si="0">O5/$O$10*10</f>
        <v>10</v>
      </c>
      <c r="Q5" s="36" t="s">
        <v>216</v>
      </c>
      <c r="R5" s="35" t="s">
        <v>217</v>
      </c>
      <c r="S5" s="35" t="s">
        <v>218</v>
      </c>
      <c r="T5" s="36" t="s">
        <v>219</v>
      </c>
      <c r="U5" s="34">
        <v>20.3</v>
      </c>
      <c r="V5" s="34">
        <f>U5/$U$10*5</f>
        <v>3.5929203539823011</v>
      </c>
      <c r="W5" s="34">
        <v>40</v>
      </c>
      <c r="X5" s="34">
        <v>38.49</v>
      </c>
      <c r="Y5" s="34">
        <f>W5+X5</f>
        <v>78.490000000000009</v>
      </c>
      <c r="Z5" s="34">
        <f>Y5/$Y$10*20</f>
        <v>19.622500000000002</v>
      </c>
      <c r="AA5" s="34">
        <v>58</v>
      </c>
      <c r="AB5" s="34">
        <f>AA5/$AA$10*15</f>
        <v>15</v>
      </c>
      <c r="AC5" s="35" t="s">
        <v>59</v>
      </c>
      <c r="AD5" s="35" t="s">
        <v>220</v>
      </c>
      <c r="AE5" s="34">
        <v>8</v>
      </c>
      <c r="AF5" s="34">
        <f>AE5/$AE$10*5</f>
        <v>5</v>
      </c>
      <c r="AG5" s="34">
        <f>AF5+AB5+Z5+V5+P5+N5+M5+F5</f>
        <v>88.593787882974283</v>
      </c>
      <c r="AH5" s="34">
        <f>AG5*0.65</f>
        <v>57.585962123933285</v>
      </c>
    </row>
    <row r="6" spans="1:35" s="32" customFormat="1" ht="57">
      <c r="A6" s="33">
        <v>3</v>
      </c>
      <c r="B6" s="33" t="s">
        <v>230</v>
      </c>
      <c r="C6" s="33" t="s">
        <v>231</v>
      </c>
      <c r="D6" s="33" t="s">
        <v>232</v>
      </c>
      <c r="E6" s="34">
        <v>42</v>
      </c>
      <c r="F6" s="34">
        <f>E6/$E$10*10</f>
        <v>7.3684210526315788</v>
      </c>
      <c r="G6" s="35" t="s">
        <v>233</v>
      </c>
      <c r="H6" s="35" t="s">
        <v>234</v>
      </c>
      <c r="I6" s="35" t="s">
        <v>235</v>
      </c>
      <c r="J6" s="34">
        <v>33</v>
      </c>
      <c r="K6" s="34">
        <v>0</v>
      </c>
      <c r="L6" s="34">
        <f>K6+J6</f>
        <v>33</v>
      </c>
      <c r="M6" s="34">
        <f>L6/$L$10*10</f>
        <v>5.5932203389830502</v>
      </c>
      <c r="N6" s="34">
        <v>25</v>
      </c>
      <c r="O6" s="34">
        <v>99</v>
      </c>
      <c r="P6" s="34">
        <f t="shared" si="0"/>
        <v>10</v>
      </c>
      <c r="Q6" s="36" t="s">
        <v>236</v>
      </c>
      <c r="R6" s="35" t="s">
        <v>237</v>
      </c>
      <c r="S6" s="35" t="s">
        <v>238</v>
      </c>
      <c r="T6" s="36" t="s">
        <v>239</v>
      </c>
      <c r="U6" s="34">
        <v>28.25</v>
      </c>
      <c r="V6" s="34">
        <f>U6/$U$10*5</f>
        <v>5</v>
      </c>
      <c r="W6" s="34">
        <v>35</v>
      </c>
      <c r="X6" s="34">
        <v>37.68</v>
      </c>
      <c r="Y6" s="34">
        <f>W6+X6</f>
        <v>72.680000000000007</v>
      </c>
      <c r="Z6" s="34">
        <f>Y6/$Y$10*20</f>
        <v>18.170000000000002</v>
      </c>
      <c r="AA6" s="34">
        <v>50</v>
      </c>
      <c r="AB6" s="34">
        <f>AA6/$AA$10*15</f>
        <v>12.931034482758619</v>
      </c>
      <c r="AC6" s="35" t="s">
        <v>59</v>
      </c>
      <c r="AD6" s="35" t="s">
        <v>240</v>
      </c>
      <c r="AE6" s="34">
        <v>6.5</v>
      </c>
      <c r="AF6" s="34">
        <f>AE6/$AE$10*5</f>
        <v>4.0625</v>
      </c>
      <c r="AG6" s="34">
        <f>AF6+AB6+Z6+V6+P6+N6+M6+F6</f>
        <v>88.125175874373241</v>
      </c>
      <c r="AH6" s="34">
        <f>AG6*0.65</f>
        <v>57.281364318342611</v>
      </c>
    </row>
    <row r="7" spans="1:35" s="32" customFormat="1" ht="28.5">
      <c r="A7" s="33">
        <v>4</v>
      </c>
      <c r="B7" s="33" t="s">
        <v>221</v>
      </c>
      <c r="C7" s="33" t="s">
        <v>222</v>
      </c>
      <c r="D7" s="33" t="s">
        <v>117</v>
      </c>
      <c r="E7" s="34">
        <v>24</v>
      </c>
      <c r="F7" s="34">
        <f t="shared" ref="F7" si="1">E7/$E$10*10</f>
        <v>4.2105263157894735</v>
      </c>
      <c r="G7" s="35" t="s">
        <v>207</v>
      </c>
      <c r="H7" s="35" t="s">
        <v>223</v>
      </c>
      <c r="I7" s="35" t="s">
        <v>224</v>
      </c>
      <c r="J7" s="34">
        <v>37</v>
      </c>
      <c r="K7" s="34">
        <v>0</v>
      </c>
      <c r="L7" s="34">
        <f t="shared" ref="L7" si="2">K7+J7</f>
        <v>37</v>
      </c>
      <c r="M7" s="34">
        <f t="shared" ref="M7" si="3">L7/$L$10*10</f>
        <v>6.2711864406779663</v>
      </c>
      <c r="N7" s="34">
        <v>25</v>
      </c>
      <c r="O7" s="34">
        <v>98</v>
      </c>
      <c r="P7" s="34">
        <f t="shared" si="0"/>
        <v>9.8989898989898997</v>
      </c>
      <c r="Q7" s="36" t="s">
        <v>225</v>
      </c>
      <c r="R7" s="35" t="s">
        <v>226</v>
      </c>
      <c r="S7" s="35" t="s">
        <v>227</v>
      </c>
      <c r="T7" s="36" t="s">
        <v>228</v>
      </c>
      <c r="U7" s="34">
        <v>7.75</v>
      </c>
      <c r="V7" s="34">
        <f t="shared" ref="V7" si="4">U7/$U$10*5</f>
        <v>1.3716814159292035</v>
      </c>
      <c r="W7" s="34">
        <v>40</v>
      </c>
      <c r="X7" s="34">
        <v>37.99</v>
      </c>
      <c r="Y7" s="34">
        <f t="shared" ref="Y7" si="5">W7+X7</f>
        <v>77.990000000000009</v>
      </c>
      <c r="Z7" s="34">
        <f t="shared" ref="Z7" si="6">Y7/$Y$10*20</f>
        <v>19.497500000000002</v>
      </c>
      <c r="AA7" s="34">
        <v>43</v>
      </c>
      <c r="AB7" s="34">
        <f t="shared" ref="AB7" si="7">AA7/$AA$10*15</f>
        <v>11.120689655172415</v>
      </c>
      <c r="AC7" s="35" t="s">
        <v>59</v>
      </c>
      <c r="AD7" s="35" t="s">
        <v>229</v>
      </c>
      <c r="AE7" s="34">
        <v>7</v>
      </c>
      <c r="AF7" s="34">
        <f t="shared" ref="AF7" si="8">AE7/$AE$10*5</f>
        <v>4.375</v>
      </c>
      <c r="AG7" s="34">
        <f t="shared" ref="AG7" si="9">AF7+AB7+Z7+V7+P7+N7+M7+F7</f>
        <v>81.745573726558959</v>
      </c>
      <c r="AH7" s="34">
        <f t="shared" ref="AH7" si="10">AG7*0.65</f>
        <v>53.134622922263326</v>
      </c>
    </row>
    <row r="8" spans="1:35" s="32" customFormat="1" ht="28.5">
      <c r="A8" s="33">
        <v>5</v>
      </c>
      <c r="B8" s="33" t="s">
        <v>206</v>
      </c>
      <c r="C8" s="33" t="s">
        <v>100</v>
      </c>
      <c r="D8" s="33" t="s">
        <v>188</v>
      </c>
      <c r="E8" s="34">
        <v>57</v>
      </c>
      <c r="F8" s="34">
        <f>E8/$E$10*10</f>
        <v>10</v>
      </c>
      <c r="G8" s="35" t="s">
        <v>207</v>
      </c>
      <c r="H8" s="35" t="s">
        <v>208</v>
      </c>
      <c r="I8" s="35" t="s">
        <v>209</v>
      </c>
      <c r="J8" s="34">
        <v>59</v>
      </c>
      <c r="K8" s="34">
        <v>0</v>
      </c>
      <c r="L8" s="34">
        <f>K8+J8</f>
        <v>59</v>
      </c>
      <c r="M8" s="34">
        <f>L8/$L$10*10</f>
        <v>10</v>
      </c>
      <c r="N8" s="34">
        <v>25</v>
      </c>
      <c r="O8" s="34">
        <v>98</v>
      </c>
      <c r="P8" s="34">
        <f t="shared" si="0"/>
        <v>9.8989898989898997</v>
      </c>
      <c r="Q8" s="36" t="s">
        <v>29</v>
      </c>
      <c r="R8" s="35" t="s">
        <v>210</v>
      </c>
      <c r="S8" s="35">
        <v>7</v>
      </c>
      <c r="T8" s="36">
        <v>8</v>
      </c>
      <c r="U8" s="34">
        <v>8</v>
      </c>
      <c r="V8" s="34">
        <f>U8/$U$10*5</f>
        <v>1.415929203539823</v>
      </c>
      <c r="W8" s="34">
        <v>40</v>
      </c>
      <c r="X8" s="34">
        <v>40</v>
      </c>
      <c r="Y8" s="34">
        <f>W8+X8</f>
        <v>80</v>
      </c>
      <c r="Z8" s="34">
        <f>Y8/$Y$10*20</f>
        <v>20</v>
      </c>
      <c r="AA8" s="34">
        <v>14</v>
      </c>
      <c r="AB8" s="34">
        <f>AA8/$AA$10*15</f>
        <v>3.6206896551724141</v>
      </c>
      <c r="AC8" s="35" t="s">
        <v>97</v>
      </c>
      <c r="AD8" s="35" t="s">
        <v>211</v>
      </c>
      <c r="AE8" s="34">
        <v>2.5</v>
      </c>
      <c r="AF8" s="34">
        <f>AE8/$AE$10*5</f>
        <v>1.5625</v>
      </c>
      <c r="AG8" s="34">
        <f>AF8+AB8+Z8+V8+P8+N8+M8+F8</f>
        <v>81.498108757702141</v>
      </c>
      <c r="AH8" s="34">
        <f>AG8*0.65</f>
        <v>52.973770692506392</v>
      </c>
    </row>
    <row r="10" spans="1:35">
      <c r="E10" s="40">
        <v>57</v>
      </c>
      <c r="L10">
        <v>59</v>
      </c>
      <c r="O10" s="40">
        <v>99</v>
      </c>
      <c r="U10" s="40">
        <v>28.25</v>
      </c>
      <c r="Y10">
        <v>80</v>
      </c>
      <c r="AA10" s="40">
        <v>58</v>
      </c>
      <c r="AE10" s="40">
        <v>8</v>
      </c>
    </row>
  </sheetData>
  <mergeCells count="20">
    <mergeCell ref="AG2:AG3"/>
    <mergeCell ref="AH2:AH3"/>
    <mergeCell ref="Q2:U2"/>
    <mergeCell ref="V2:V3"/>
    <mergeCell ref="W2:Y2"/>
    <mergeCell ref="Z2:Z3"/>
    <mergeCell ref="AA2:AA3"/>
    <mergeCell ref="AB2:AB3"/>
    <mergeCell ref="A1:AH1"/>
    <mergeCell ref="A2:A3"/>
    <mergeCell ref="B2:B3"/>
    <mergeCell ref="C2:E2"/>
    <mergeCell ref="F2:F3"/>
    <mergeCell ref="G2:L2"/>
    <mergeCell ref="M2:M3"/>
    <mergeCell ref="N2:N3"/>
    <mergeCell ref="O2:O3"/>
    <mergeCell ref="P2:P3"/>
    <mergeCell ref="AC2:AE2"/>
    <mergeCell ref="AF2:AF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F10" sqref="F10"/>
    </sheetView>
  </sheetViews>
  <sheetFormatPr defaultRowHeight="14.25"/>
  <sheetData>
    <row r="1" spans="1:31" s="2" customFormat="1" ht="22.5">
      <c r="A1" s="106" t="s">
        <v>312</v>
      </c>
      <c r="B1" s="10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"/>
    </row>
    <row r="2" spans="1:31" s="3" customFormat="1" ht="38.25" customHeight="1">
      <c r="A2" s="102" t="s">
        <v>0</v>
      </c>
      <c r="B2" s="104" t="s">
        <v>1</v>
      </c>
      <c r="C2" s="104" t="s">
        <v>2</v>
      </c>
      <c r="D2" s="104"/>
      <c r="E2" s="104"/>
      <c r="F2" s="92" t="s">
        <v>32</v>
      </c>
      <c r="G2" s="109" t="s">
        <v>3</v>
      </c>
      <c r="H2" s="110"/>
      <c r="I2" s="110"/>
      <c r="J2" s="110"/>
      <c r="K2" s="112" t="s">
        <v>32</v>
      </c>
      <c r="L2" s="114" t="s">
        <v>40</v>
      </c>
      <c r="M2" s="116" t="s">
        <v>41</v>
      </c>
      <c r="N2" s="99" t="s">
        <v>42</v>
      </c>
      <c r="O2" s="103" t="s">
        <v>43</v>
      </c>
      <c r="P2" s="121" t="s">
        <v>44</v>
      </c>
      <c r="Q2" s="102"/>
      <c r="R2" s="102"/>
      <c r="S2" s="102"/>
      <c r="T2" s="122" t="s">
        <v>45</v>
      </c>
      <c r="U2" s="102" t="s">
        <v>46</v>
      </c>
      <c r="V2" s="102"/>
      <c r="W2" s="102"/>
      <c r="X2" s="92" t="s">
        <v>43</v>
      </c>
      <c r="Y2" s="104" t="s">
        <v>47</v>
      </c>
      <c r="Z2" s="104"/>
      <c r="AA2" s="104"/>
      <c r="AB2" s="100" t="s">
        <v>48</v>
      </c>
      <c r="AC2" s="118" t="s">
        <v>6</v>
      </c>
      <c r="AD2" s="118" t="s">
        <v>7</v>
      </c>
    </row>
    <row r="3" spans="1:31" s="4" customFormat="1" ht="51.6" customHeight="1">
      <c r="A3" s="104"/>
      <c r="B3" s="104"/>
      <c r="C3" s="7" t="s">
        <v>8</v>
      </c>
      <c r="D3" s="7" t="s">
        <v>9</v>
      </c>
      <c r="E3" s="24" t="s">
        <v>24</v>
      </c>
      <c r="F3" s="103"/>
      <c r="G3" s="30" t="s">
        <v>11</v>
      </c>
      <c r="H3" s="20" t="s">
        <v>12</v>
      </c>
      <c r="I3" s="20" t="s">
        <v>13</v>
      </c>
      <c r="J3" s="22" t="s">
        <v>10</v>
      </c>
      <c r="K3" s="113"/>
      <c r="L3" s="115"/>
      <c r="M3" s="117"/>
      <c r="N3" s="99"/>
      <c r="O3" s="120"/>
      <c r="P3" s="37" t="s">
        <v>16</v>
      </c>
      <c r="Q3" s="6" t="s">
        <v>18</v>
      </c>
      <c r="R3" s="5" t="s">
        <v>19</v>
      </c>
      <c r="S3" s="5" t="s">
        <v>28</v>
      </c>
      <c r="T3" s="123"/>
      <c r="U3" s="22" t="s">
        <v>26</v>
      </c>
      <c r="V3" s="22" t="s">
        <v>27</v>
      </c>
      <c r="W3" s="22" t="s">
        <v>10</v>
      </c>
      <c r="X3" s="103"/>
      <c r="Y3" s="31" t="s">
        <v>20</v>
      </c>
      <c r="Z3" s="23" t="s">
        <v>21</v>
      </c>
      <c r="AA3" s="22" t="s">
        <v>10</v>
      </c>
      <c r="AB3" s="105"/>
      <c r="AC3" s="119"/>
      <c r="AD3" s="119"/>
    </row>
    <row r="4" spans="1:31" s="32" customFormat="1" ht="28.5">
      <c r="A4" s="33"/>
      <c r="B4" s="33" t="s">
        <v>251</v>
      </c>
      <c r="C4" s="33" t="s">
        <v>252</v>
      </c>
      <c r="D4" s="33" t="s">
        <v>253</v>
      </c>
      <c r="E4" s="33">
        <v>75</v>
      </c>
      <c r="F4" s="34">
        <f>E4/$E$7*10</f>
        <v>10</v>
      </c>
      <c r="G4" s="35" t="s">
        <v>254</v>
      </c>
      <c r="H4" s="35" t="s">
        <v>255</v>
      </c>
      <c r="I4" s="35" t="s">
        <v>256</v>
      </c>
      <c r="J4" s="34">
        <v>39.5</v>
      </c>
      <c r="K4" s="34">
        <f>J4/$J$7*10</f>
        <v>10</v>
      </c>
      <c r="L4" s="33">
        <v>100</v>
      </c>
      <c r="M4" s="34">
        <f>L4/$L$7*30</f>
        <v>30</v>
      </c>
      <c r="N4" s="33">
        <v>11</v>
      </c>
      <c r="O4" s="34">
        <f>N4/$N$7*20</f>
        <v>20</v>
      </c>
      <c r="P4" s="33" t="s">
        <v>133</v>
      </c>
      <c r="Q4" s="33">
        <v>1</v>
      </c>
      <c r="R4" s="34">
        <v>1</v>
      </c>
      <c r="S4" s="34">
        <v>1</v>
      </c>
      <c r="T4" s="34">
        <f>S4/$S$7*5</f>
        <v>5</v>
      </c>
      <c r="U4" s="33">
        <v>40</v>
      </c>
      <c r="V4" s="34">
        <v>40</v>
      </c>
      <c r="W4" s="34">
        <f>U4+V4</f>
        <v>80</v>
      </c>
      <c r="X4" s="34">
        <f>W4/$W$7*20</f>
        <v>20</v>
      </c>
      <c r="Y4" s="35" t="s">
        <v>37</v>
      </c>
      <c r="Z4" s="35">
        <v>3</v>
      </c>
      <c r="AA4" s="36">
        <v>1.5</v>
      </c>
      <c r="AB4" s="34">
        <f>AA4/$AA$7*5</f>
        <v>5</v>
      </c>
      <c r="AC4" s="34">
        <f>AB4+X4+T4+O4+M4+K4+F4</f>
        <v>100</v>
      </c>
      <c r="AD4" s="34">
        <f>AC4*0.65</f>
        <v>65</v>
      </c>
    </row>
    <row r="5" spans="1:31" s="32" customFormat="1" ht="38.25" customHeight="1">
      <c r="A5" s="33"/>
      <c r="B5" s="33" t="s">
        <v>257</v>
      </c>
      <c r="C5" s="33" t="s">
        <v>234</v>
      </c>
      <c r="D5" s="33" t="s">
        <v>235</v>
      </c>
      <c r="E5" s="33">
        <v>66</v>
      </c>
      <c r="F5" s="34">
        <f>E5/$E$7*10</f>
        <v>8.8000000000000007</v>
      </c>
      <c r="G5" s="35" t="s">
        <v>57</v>
      </c>
      <c r="H5" s="35" t="s">
        <v>258</v>
      </c>
      <c r="I5" s="35" t="s">
        <v>259</v>
      </c>
      <c r="J5" s="34">
        <v>37</v>
      </c>
      <c r="K5" s="34">
        <f>J5/$J$7*10</f>
        <v>9.3670886075949369</v>
      </c>
      <c r="L5" s="33">
        <v>100</v>
      </c>
      <c r="M5" s="34">
        <f>L5/$L$7*30</f>
        <v>30</v>
      </c>
      <c r="N5" s="33">
        <v>10</v>
      </c>
      <c r="O5" s="34">
        <f>N5/$N$7*20</f>
        <v>18.18181818181818</v>
      </c>
      <c r="P5" s="33"/>
      <c r="Q5" s="33"/>
      <c r="R5" s="34"/>
      <c r="S5" s="34">
        <v>0</v>
      </c>
      <c r="T5" s="34">
        <f>S5/$S$7*5</f>
        <v>0</v>
      </c>
      <c r="U5" s="33">
        <v>25.83</v>
      </c>
      <c r="V5" s="34">
        <v>27.32</v>
      </c>
      <c r="W5" s="34">
        <f>U5+V5</f>
        <v>53.15</v>
      </c>
      <c r="X5" s="34">
        <f>W5/$W$7*20</f>
        <v>13.287499999999998</v>
      </c>
      <c r="Y5" s="35" t="s">
        <v>37</v>
      </c>
      <c r="Z5" s="35">
        <v>3</v>
      </c>
      <c r="AA5" s="36">
        <v>1.5</v>
      </c>
      <c r="AB5" s="34">
        <f>AA5/$AA$7*5</f>
        <v>5</v>
      </c>
      <c r="AC5" s="34">
        <f>AB5+X5+T5+O5+M5+K5+F5</f>
        <v>84.636406789413115</v>
      </c>
      <c r="AD5" s="34">
        <f>AC5*0.65</f>
        <v>55.013664413118526</v>
      </c>
    </row>
    <row r="7" spans="1:31">
      <c r="E7">
        <v>75</v>
      </c>
      <c r="J7">
        <v>39.5</v>
      </c>
      <c r="L7">
        <v>100</v>
      </c>
      <c r="N7">
        <v>11</v>
      </c>
      <c r="S7">
        <v>1</v>
      </c>
      <c r="W7">
        <v>80</v>
      </c>
      <c r="AA7">
        <v>1.5</v>
      </c>
    </row>
  </sheetData>
  <mergeCells count="19">
    <mergeCell ref="AD2:AD3"/>
    <mergeCell ref="O2:O3"/>
    <mergeCell ref="P2:S2"/>
    <mergeCell ref="T2:T3"/>
    <mergeCell ref="U2:W2"/>
    <mergeCell ref="X2:X3"/>
    <mergeCell ref="Y2:AA2"/>
    <mergeCell ref="A1:AD1"/>
    <mergeCell ref="A2:A3"/>
    <mergeCell ref="B2:B3"/>
    <mergeCell ref="C2:E2"/>
    <mergeCell ref="F2:F3"/>
    <mergeCell ref="G2:J2"/>
    <mergeCell ref="K2:K3"/>
    <mergeCell ref="L2:L3"/>
    <mergeCell ref="M2:M3"/>
    <mergeCell ref="N2:N3"/>
    <mergeCell ref="AB2:AB3"/>
    <mergeCell ref="AC2:AC3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2019教师三级量化</vt:lpstr>
      <vt:lpstr>2019教师五级量化</vt:lpstr>
      <vt:lpstr>2019非教师实验六级</vt:lpstr>
      <vt:lpstr>2019教师八级满足条件量化</vt:lpstr>
      <vt:lpstr>2019年各层级、各等级满足条件或空岗范围内申报情况</vt:lpstr>
      <vt:lpstr>2019教授聘任量化</vt:lpstr>
      <vt:lpstr>2019副教授聘任量化</vt:lpstr>
      <vt:lpstr>高级会计师聘任量化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2020-04-20T09:14:54Z</dcterms:modified>
</cp:coreProperties>
</file>